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STRONOMIA\OCULTACIONES\TANGRA\"/>
    </mc:Choice>
  </mc:AlternateContent>
  <xr:revisionPtr revIDLastSave="0" documentId="13_ncr:1_{F5F728BF-0156-4EEA-87A9-28CDA8DD8BCC}" xr6:coauthVersionLast="47" xr6:coauthVersionMax="47" xr10:uidLastSave="{00000000-0000-0000-0000-000000000000}"/>
  <bookViews>
    <workbookView xWindow="-108" yWindow="-108" windowWidth="23256" windowHeight="12576" activeTab="1" xr2:uid="{DE9151EE-65A5-45EC-BB96-AFEB598345E8}"/>
  </bookViews>
  <sheets>
    <sheet name="PLANILLA DE CALCULOS" sheetId="1" r:id="rId1"/>
    <sheet name="EJEMPLO DE APLICACION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1" l="1"/>
  <c r="L37" i="1"/>
  <c r="M36" i="1"/>
  <c r="M35" i="1"/>
  <c r="M34" i="1"/>
  <c r="M33" i="1"/>
  <c r="M32" i="1"/>
  <c r="L32" i="1"/>
  <c r="F3" i="1" l="1"/>
  <c r="L20" i="1"/>
  <c r="L25" i="1" s="1"/>
  <c r="L29" i="1" s="1"/>
  <c r="L16" i="1"/>
  <c r="L15" i="1"/>
  <c r="L17" i="1" s="1"/>
  <c r="L7" i="1"/>
  <c r="L12" i="1" s="1"/>
  <c r="L28" i="1" s="1"/>
  <c r="I83" i="2"/>
  <c r="J83" i="2" s="1"/>
  <c r="K83" i="2" s="1"/>
  <c r="I81" i="2"/>
  <c r="J81" i="2" s="1"/>
  <c r="K81" i="2" s="1"/>
  <c r="I79" i="2"/>
  <c r="J79" i="2" s="1"/>
  <c r="K79" i="2" s="1"/>
  <c r="I77" i="2"/>
  <c r="J77" i="2" s="1"/>
  <c r="K77" i="2" s="1"/>
  <c r="E96" i="2"/>
  <c r="E95" i="2"/>
  <c r="E94" i="2"/>
  <c r="E93" i="2"/>
  <c r="E92" i="2"/>
  <c r="E91" i="2"/>
  <c r="E90" i="2"/>
  <c r="E89" i="2"/>
  <c r="E88" i="2"/>
  <c r="E87" i="2"/>
  <c r="E86" i="2"/>
  <c r="M85" i="2"/>
  <c r="L85" i="2"/>
  <c r="E85" i="2"/>
  <c r="M84" i="2"/>
  <c r="E84" i="2"/>
  <c r="M83" i="2"/>
  <c r="E83" i="2"/>
  <c r="M82" i="2"/>
  <c r="E82" i="2"/>
  <c r="M81" i="2"/>
  <c r="E81" i="2"/>
  <c r="M80" i="2"/>
  <c r="E80" i="2"/>
  <c r="M79" i="2"/>
  <c r="E79" i="2"/>
  <c r="M78" i="2"/>
  <c r="E78" i="2"/>
  <c r="M77" i="2"/>
  <c r="E77" i="2"/>
  <c r="M76" i="2"/>
  <c r="L76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L61" i="2"/>
  <c r="L66" i="2" s="1"/>
  <c r="E61" i="2"/>
  <c r="E60" i="2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E59" i="2"/>
  <c r="E58" i="2"/>
  <c r="E57" i="2"/>
  <c r="L56" i="2"/>
  <c r="E56" i="2"/>
  <c r="F56" i="2" s="1"/>
  <c r="F57" i="2" s="1"/>
  <c r="F58" i="2" s="1"/>
  <c r="L55" i="2"/>
  <c r="L57" i="2" s="1"/>
  <c r="E55" i="2"/>
  <c r="E54" i="2"/>
  <c r="E53" i="2"/>
  <c r="E52" i="2"/>
  <c r="E51" i="2"/>
  <c r="E50" i="2"/>
  <c r="E49" i="2"/>
  <c r="E48" i="2"/>
  <c r="F48" i="2" s="1"/>
  <c r="F49" i="2" s="1"/>
  <c r="F50" i="2" s="1"/>
  <c r="F51" i="2" s="1"/>
  <c r="F52" i="2" s="1"/>
  <c r="F53" i="2" s="1"/>
  <c r="F54" i="2" s="1"/>
  <c r="F55" i="2" s="1"/>
  <c r="E47" i="2"/>
  <c r="L46" i="2"/>
  <c r="L51" i="2" s="1"/>
  <c r="E46" i="2"/>
  <c r="E45" i="2"/>
  <c r="E44" i="2"/>
  <c r="E43" i="2"/>
  <c r="F43" i="2" s="1"/>
  <c r="F44" i="2" s="1"/>
  <c r="F45" i="2" s="1"/>
  <c r="F46" i="2" s="1"/>
  <c r="E42" i="2"/>
  <c r="E41" i="2"/>
  <c r="E40" i="2"/>
  <c r="E39" i="2"/>
  <c r="L38" i="2"/>
  <c r="L43" i="2" s="1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L20" i="2"/>
  <c r="L25" i="2" s="1"/>
  <c r="E18" i="2"/>
  <c r="E17" i="2"/>
  <c r="E16" i="2"/>
  <c r="E15" i="2"/>
  <c r="L16" i="2"/>
  <c r="E14" i="2"/>
  <c r="L15" i="2"/>
  <c r="E13" i="2"/>
  <c r="E12" i="2"/>
  <c r="E11" i="2"/>
  <c r="E10" i="2"/>
  <c r="E9" i="2"/>
  <c r="E8" i="2"/>
  <c r="E7" i="2"/>
  <c r="E6" i="2"/>
  <c r="L7" i="2"/>
  <c r="L12" i="2" s="1"/>
  <c r="E5" i="2"/>
  <c r="E4" i="2"/>
  <c r="E3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E4" i="1"/>
  <c r="E5" i="1"/>
  <c r="E3" i="1"/>
  <c r="L17" i="2" l="1"/>
  <c r="I29" i="1"/>
  <c r="J29" i="1" s="1"/>
  <c r="K29" i="1" s="1"/>
  <c r="L35" i="1"/>
  <c r="L36" i="1"/>
  <c r="M28" i="1"/>
  <c r="L33" i="1"/>
  <c r="I33" i="1" s="1"/>
  <c r="J33" i="1" s="1"/>
  <c r="K33" i="1" s="1"/>
  <c r="L34" i="1"/>
  <c r="I28" i="1"/>
  <c r="J28" i="1" s="1"/>
  <c r="K28" i="1" s="1"/>
  <c r="I12" i="1"/>
  <c r="J12" i="1" s="1"/>
  <c r="K12" i="1" s="1"/>
  <c r="I17" i="1"/>
  <c r="J17" i="1" s="1"/>
  <c r="K17" i="1" s="1"/>
  <c r="I25" i="1"/>
  <c r="J25" i="1" s="1"/>
  <c r="K25" i="1" s="1"/>
  <c r="I25" i="2"/>
  <c r="J25" i="2" s="1"/>
  <c r="K25" i="2" s="1"/>
  <c r="J57" i="2"/>
  <c r="K57" i="2" s="1"/>
  <c r="I57" i="2"/>
  <c r="L71" i="2"/>
  <c r="J66" i="2"/>
  <c r="K66" i="2" s="1"/>
  <c r="I66" i="2"/>
  <c r="L72" i="2"/>
  <c r="I17" i="2"/>
  <c r="J17" i="2" s="1"/>
  <c r="K17" i="2" s="1"/>
  <c r="L69" i="2"/>
  <c r="I43" i="2"/>
  <c r="J43" i="2" s="1"/>
  <c r="K43" i="2" s="1"/>
  <c r="L70" i="2"/>
  <c r="I51" i="2"/>
  <c r="J51" i="2" s="1"/>
  <c r="K51" i="2" s="1"/>
  <c r="I12" i="2"/>
  <c r="J12" i="2" s="1"/>
  <c r="K12" i="2" s="1"/>
  <c r="F4" i="1"/>
  <c r="F5" i="1" s="1"/>
  <c r="I35" i="1" l="1"/>
  <c r="J35" i="1"/>
  <c r="K35" i="1" s="1"/>
  <c r="I70" i="2"/>
  <c r="J70" i="2" s="1"/>
  <c r="K70" i="2" s="1"/>
  <c r="M69" i="2"/>
  <c r="L80" i="2"/>
  <c r="L79" i="2"/>
  <c r="J69" i="2"/>
  <c r="K69" i="2" s="1"/>
  <c r="L78" i="2"/>
  <c r="I69" i="2"/>
  <c r="L77" i="2"/>
  <c r="L81" i="2"/>
  <c r="M70" i="2"/>
  <c r="I71" i="2"/>
  <c r="J71" i="2" s="1"/>
  <c r="K71" i="2" s="1"/>
  <c r="L82" i="2"/>
  <c r="M72" i="2"/>
  <c r="I72" i="2"/>
  <c r="N69" i="2"/>
  <c r="L83" i="2"/>
  <c r="L84" i="2"/>
  <c r="J72" i="2"/>
  <c r="K72" i="2" s="1"/>
</calcChain>
</file>

<file path=xl/sharedStrings.xml><?xml version="1.0" encoding="utf-8"?>
<sst xmlns="http://schemas.openxmlformats.org/spreadsheetml/2006/main" count="115" uniqueCount="40">
  <si>
    <t>IMAGEN</t>
  </si>
  <si>
    <t>PROMEDIOS</t>
  </si>
  <si>
    <t>T (inicio del evento)</t>
  </si>
  <si>
    <t>Inicio 1ra estrella</t>
  </si>
  <si>
    <t>Inicio 2ra estrella</t>
  </si>
  <si>
    <t>Duracion [seg]</t>
  </si>
  <si>
    <r>
      <t xml:space="preserve">TIEMPO DEL INICIO DEL EVENTO </t>
    </r>
    <r>
      <rPr>
        <b/>
        <sz val="11"/>
        <color rgb="FFFF0000"/>
        <rFont val="Calibri"/>
        <family val="2"/>
        <scheme val="minor"/>
      </rPr>
      <t>(con punto intermedio)</t>
    </r>
  </si>
  <si>
    <r>
      <t>TIEMPO DEL INICIO o FINAL DEL EVENTO</t>
    </r>
    <r>
      <rPr>
        <b/>
        <sz val="11"/>
        <color rgb="FFFF0000"/>
        <rFont val="Calibri"/>
        <family val="2"/>
        <scheme val="minor"/>
      </rPr>
      <t xml:space="preserve"> (sin punto intermedio)</t>
    </r>
  </si>
  <si>
    <r>
      <t xml:space="preserve">TIEMPO DEL FINAL DEL EVENTO </t>
    </r>
    <r>
      <rPr>
        <b/>
        <sz val="11"/>
        <color rgb="FFFF0000"/>
        <rFont val="Calibri"/>
        <family val="2"/>
        <scheme val="minor"/>
      </rPr>
      <t>(con punto intermedio)</t>
    </r>
  </si>
  <si>
    <t>SIGNAL (S)</t>
  </si>
  <si>
    <t>BACKGROUND (B)</t>
  </si>
  <si>
    <t>CASOS DE INICIO Y FINAL DE EVENTOS DE O.A.</t>
  </si>
  <si>
    <t xml:space="preserve">Tiempos </t>
  </si>
  <si>
    <t>hh</t>
  </si>
  <si>
    <t>mm</t>
  </si>
  <si>
    <t>ADUs</t>
  </si>
  <si>
    <t>Inicio observacion</t>
  </si>
  <si>
    <t>Final observacion</t>
  </si>
  <si>
    <t>Final 2da estrella</t>
  </si>
  <si>
    <t>Final 1da estrella</t>
  </si>
  <si>
    <t>Tcc (en el punto intermedio)</t>
  </si>
  <si>
    <t>Texp (exposicion) [segundos]</t>
  </si>
  <si>
    <t>Fie (en el punto intermedio) [ADU]</t>
  </si>
  <si>
    <t>Prom (Fcomb estrella+asteroide) [ADU]</t>
  </si>
  <si>
    <t>Prom (Faster con estrella ocultada) [ADU]</t>
  </si>
  <si>
    <t>Tcc (en el punto anterior)</t>
  </si>
  <si>
    <t>Tcc (en el punto posterior)</t>
  </si>
  <si>
    <t>Tie (inicio del evento)</t>
  </si>
  <si>
    <t>Tie o Tfe (inicio o final)</t>
  </si>
  <si>
    <t>Tfe (final del evento)</t>
  </si>
  <si>
    <t>S - B</t>
  </si>
  <si>
    <t>sssss.sss</t>
  </si>
  <si>
    <t>ss.sss</t>
  </si>
  <si>
    <t>Inicio  ocultación</t>
  </si>
  <si>
    <t>Final ocultación</t>
  </si>
  <si>
    <t>Inicio observación</t>
  </si>
  <si>
    <t>Inicio ocultación</t>
  </si>
  <si>
    <t>Final observación</t>
  </si>
  <si>
    <t>Texp (exposición) [segundos]</t>
  </si>
  <si>
    <t>COMPLETAR SOLAMENTE LOS CASILLEROS CON FONDO BALNCO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</si>
</sst>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2" fontId="0" fillId="0" borderId="1" xfId="0" applyNumberFormat="1" applyBorder="1"/>
    <xf numFmtId="1" fontId="0" fillId="0" borderId="1" xfId="0" applyNumberFormat="1" applyBorder="1"/>
    <xf numFmtId="0" fontId="0" fillId="2" borderId="1" xfId="0" applyFill="1" applyBorder="1"/>
    <xf numFmtId="2" fontId="0" fillId="2" borderId="1" xfId="0" applyNumberFormat="1" applyFill="1" applyBorder="1"/>
    <xf numFmtId="1" fontId="2" fillId="5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>
                <a:solidFill>
                  <a:schemeClr val="tx1">
                    <a:lumMod val="95000"/>
                    <a:lumOff val="5000"/>
                  </a:schemeClr>
                </a:solidFill>
              </a:rPr>
              <a:t>(1004) Belopolskya oculta a UCAC-351-163863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'EJEMPLO DE APLICACION'!$D$3:$D$96</c:f>
              <c:numCache>
                <c:formatCode>General</c:formatCode>
                <c:ptCount val="9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</c:numCache>
            </c:numRef>
          </c:xVal>
          <c:yVal>
            <c:numRef>
              <c:f>'EJEMPLO DE APLICACION'!$E$3:$E$96</c:f>
              <c:numCache>
                <c:formatCode>General</c:formatCode>
                <c:ptCount val="94"/>
                <c:pt idx="0">
                  <c:v>143116</c:v>
                </c:pt>
                <c:pt idx="1">
                  <c:v>139761</c:v>
                </c:pt>
                <c:pt idx="2">
                  <c:v>142250</c:v>
                </c:pt>
                <c:pt idx="3">
                  <c:v>141775</c:v>
                </c:pt>
                <c:pt idx="4">
                  <c:v>141041</c:v>
                </c:pt>
                <c:pt idx="5">
                  <c:v>139248</c:v>
                </c:pt>
                <c:pt idx="6">
                  <c:v>140764</c:v>
                </c:pt>
                <c:pt idx="7">
                  <c:v>137533</c:v>
                </c:pt>
                <c:pt idx="8">
                  <c:v>139727</c:v>
                </c:pt>
                <c:pt idx="9">
                  <c:v>138321</c:v>
                </c:pt>
                <c:pt idx="10">
                  <c:v>140593</c:v>
                </c:pt>
                <c:pt idx="11">
                  <c:v>136439</c:v>
                </c:pt>
                <c:pt idx="12">
                  <c:v>135817</c:v>
                </c:pt>
                <c:pt idx="13">
                  <c:v>133911</c:v>
                </c:pt>
                <c:pt idx="14">
                  <c:v>127762</c:v>
                </c:pt>
                <c:pt idx="15">
                  <c:v>129367</c:v>
                </c:pt>
                <c:pt idx="16">
                  <c:v>136470</c:v>
                </c:pt>
                <c:pt idx="17">
                  <c:v>129645</c:v>
                </c:pt>
                <c:pt idx="18">
                  <c:v>141682</c:v>
                </c:pt>
                <c:pt idx="19">
                  <c:v>139279</c:v>
                </c:pt>
                <c:pt idx="20">
                  <c:v>145592</c:v>
                </c:pt>
                <c:pt idx="21">
                  <c:v>142562</c:v>
                </c:pt>
                <c:pt idx="22">
                  <c:v>146762</c:v>
                </c:pt>
                <c:pt idx="23">
                  <c:v>148101</c:v>
                </c:pt>
                <c:pt idx="24">
                  <c:v>151305</c:v>
                </c:pt>
                <c:pt idx="25">
                  <c:v>148426</c:v>
                </c:pt>
                <c:pt idx="26">
                  <c:v>149670</c:v>
                </c:pt>
                <c:pt idx="27">
                  <c:v>138212</c:v>
                </c:pt>
                <c:pt idx="28">
                  <c:v>141177</c:v>
                </c:pt>
                <c:pt idx="29">
                  <c:v>141100</c:v>
                </c:pt>
                <c:pt idx="30">
                  <c:v>141254</c:v>
                </c:pt>
                <c:pt idx="31">
                  <c:v>140513</c:v>
                </c:pt>
                <c:pt idx="32">
                  <c:v>144480</c:v>
                </c:pt>
                <c:pt idx="33">
                  <c:v>145630</c:v>
                </c:pt>
                <c:pt idx="34">
                  <c:v>147980</c:v>
                </c:pt>
                <c:pt idx="35">
                  <c:v>143070</c:v>
                </c:pt>
                <c:pt idx="36">
                  <c:v>137771</c:v>
                </c:pt>
                <c:pt idx="37">
                  <c:v>137993</c:v>
                </c:pt>
                <c:pt idx="38">
                  <c:v>141945</c:v>
                </c:pt>
                <c:pt idx="39">
                  <c:v>96985</c:v>
                </c:pt>
                <c:pt idx="40">
                  <c:v>68407</c:v>
                </c:pt>
                <c:pt idx="41">
                  <c:v>69000</c:v>
                </c:pt>
                <c:pt idx="42">
                  <c:v>69618</c:v>
                </c:pt>
                <c:pt idx="43">
                  <c:v>71738</c:v>
                </c:pt>
                <c:pt idx="44">
                  <c:v>27203</c:v>
                </c:pt>
                <c:pt idx="45">
                  <c:v>4729</c:v>
                </c:pt>
                <c:pt idx="46">
                  <c:v>5368</c:v>
                </c:pt>
                <c:pt idx="47">
                  <c:v>4328</c:v>
                </c:pt>
                <c:pt idx="48">
                  <c:v>4319</c:v>
                </c:pt>
                <c:pt idx="49">
                  <c:v>5504</c:v>
                </c:pt>
                <c:pt idx="50">
                  <c:v>4077</c:v>
                </c:pt>
                <c:pt idx="51">
                  <c:v>5261</c:v>
                </c:pt>
                <c:pt idx="52">
                  <c:v>6342</c:v>
                </c:pt>
                <c:pt idx="53">
                  <c:v>72440</c:v>
                </c:pt>
                <c:pt idx="54">
                  <c:v>71612</c:v>
                </c:pt>
                <c:pt idx="55">
                  <c:v>71153</c:v>
                </c:pt>
                <c:pt idx="56">
                  <c:v>113327</c:v>
                </c:pt>
                <c:pt idx="57">
                  <c:v>149215</c:v>
                </c:pt>
                <c:pt idx="58">
                  <c:v>143237</c:v>
                </c:pt>
                <c:pt idx="59">
                  <c:v>138531</c:v>
                </c:pt>
                <c:pt idx="60">
                  <c:v>137172</c:v>
                </c:pt>
                <c:pt idx="61">
                  <c:v>140844</c:v>
                </c:pt>
                <c:pt idx="62">
                  <c:v>146187</c:v>
                </c:pt>
                <c:pt idx="63">
                  <c:v>142049</c:v>
                </c:pt>
                <c:pt idx="64">
                  <c:v>138466</c:v>
                </c:pt>
                <c:pt idx="65">
                  <c:v>143445</c:v>
                </c:pt>
                <c:pt idx="66">
                  <c:v>141137</c:v>
                </c:pt>
                <c:pt idx="67">
                  <c:v>138429</c:v>
                </c:pt>
                <c:pt idx="68">
                  <c:v>139856</c:v>
                </c:pt>
                <c:pt idx="69">
                  <c:v>138142</c:v>
                </c:pt>
                <c:pt idx="70">
                  <c:v>140621</c:v>
                </c:pt>
                <c:pt idx="71">
                  <c:v>138302</c:v>
                </c:pt>
                <c:pt idx="72">
                  <c:v>133652</c:v>
                </c:pt>
                <c:pt idx="73">
                  <c:v>140506</c:v>
                </c:pt>
                <c:pt idx="74">
                  <c:v>145178</c:v>
                </c:pt>
                <c:pt idx="75">
                  <c:v>137414</c:v>
                </c:pt>
                <c:pt idx="76">
                  <c:v>140483</c:v>
                </c:pt>
                <c:pt idx="77">
                  <c:v>141060</c:v>
                </c:pt>
                <c:pt idx="78">
                  <c:v>134926</c:v>
                </c:pt>
                <c:pt idx="79">
                  <c:v>131473</c:v>
                </c:pt>
                <c:pt idx="80">
                  <c:v>138306</c:v>
                </c:pt>
                <c:pt idx="81">
                  <c:v>134280</c:v>
                </c:pt>
                <c:pt idx="82">
                  <c:v>134339</c:v>
                </c:pt>
                <c:pt idx="83">
                  <c:v>131367</c:v>
                </c:pt>
                <c:pt idx="84">
                  <c:v>133915</c:v>
                </c:pt>
                <c:pt idx="85">
                  <c:v>136547</c:v>
                </c:pt>
                <c:pt idx="86">
                  <c:v>134587</c:v>
                </c:pt>
                <c:pt idx="87">
                  <c:v>137271</c:v>
                </c:pt>
                <c:pt idx="88">
                  <c:v>136308</c:v>
                </c:pt>
                <c:pt idx="89">
                  <c:v>134770</c:v>
                </c:pt>
                <c:pt idx="90">
                  <c:v>134157</c:v>
                </c:pt>
                <c:pt idx="91">
                  <c:v>139722</c:v>
                </c:pt>
                <c:pt idx="92">
                  <c:v>144720</c:v>
                </c:pt>
                <c:pt idx="93">
                  <c:v>138139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030-4B80-9738-D0397980686D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'EJEMPLO DE APLICACION'!$D$3:$D$96</c:f>
              <c:numCache>
                <c:formatCode>General</c:formatCode>
                <c:ptCount val="9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</c:numCache>
            </c:numRef>
          </c:xVal>
          <c:yVal>
            <c:numRef>
              <c:f>'EJEMPLO DE APLICACION'!$F$3:$F$96</c:f>
              <c:numCache>
                <c:formatCode>0</c:formatCode>
                <c:ptCount val="94"/>
                <c:pt idx="0">
                  <c:v>140719.07692307694</c:v>
                </c:pt>
                <c:pt idx="1">
                  <c:v>140719.07692307694</c:v>
                </c:pt>
                <c:pt idx="2">
                  <c:v>140719.07692307694</c:v>
                </c:pt>
                <c:pt idx="3">
                  <c:v>140719.07692307694</c:v>
                </c:pt>
                <c:pt idx="4">
                  <c:v>140719.07692307694</c:v>
                </c:pt>
                <c:pt idx="5">
                  <c:v>140719.07692307694</c:v>
                </c:pt>
                <c:pt idx="6">
                  <c:v>140719.07692307694</c:v>
                </c:pt>
                <c:pt idx="7">
                  <c:v>140719.07692307694</c:v>
                </c:pt>
                <c:pt idx="8">
                  <c:v>140719.07692307694</c:v>
                </c:pt>
                <c:pt idx="9">
                  <c:v>140719.07692307694</c:v>
                </c:pt>
                <c:pt idx="10">
                  <c:v>140719.07692307694</c:v>
                </c:pt>
                <c:pt idx="11">
                  <c:v>140719.07692307694</c:v>
                </c:pt>
                <c:pt idx="12">
                  <c:v>140719.07692307694</c:v>
                </c:pt>
                <c:pt idx="13">
                  <c:v>140719.07692307694</c:v>
                </c:pt>
                <c:pt idx="14">
                  <c:v>140719.07692307694</c:v>
                </c:pt>
                <c:pt idx="15">
                  <c:v>140719.07692307694</c:v>
                </c:pt>
                <c:pt idx="16">
                  <c:v>140719.07692307694</c:v>
                </c:pt>
                <c:pt idx="17">
                  <c:v>140719.07692307694</c:v>
                </c:pt>
                <c:pt idx="18">
                  <c:v>140719.07692307694</c:v>
                </c:pt>
                <c:pt idx="19">
                  <c:v>140719.07692307694</c:v>
                </c:pt>
                <c:pt idx="20">
                  <c:v>140719.07692307694</c:v>
                </c:pt>
                <c:pt idx="21">
                  <c:v>140719.07692307694</c:v>
                </c:pt>
                <c:pt idx="22">
                  <c:v>140719.07692307694</c:v>
                </c:pt>
                <c:pt idx="23">
                  <c:v>140719.07692307694</c:v>
                </c:pt>
                <c:pt idx="24">
                  <c:v>140719.07692307694</c:v>
                </c:pt>
                <c:pt idx="25">
                  <c:v>140719.07692307694</c:v>
                </c:pt>
                <c:pt idx="26">
                  <c:v>140719.07692307694</c:v>
                </c:pt>
                <c:pt idx="27">
                  <c:v>140719.07692307694</c:v>
                </c:pt>
                <c:pt idx="28">
                  <c:v>140719.07692307694</c:v>
                </c:pt>
                <c:pt idx="29">
                  <c:v>140719.07692307694</c:v>
                </c:pt>
                <c:pt idx="30">
                  <c:v>140719.07692307694</c:v>
                </c:pt>
                <c:pt idx="31">
                  <c:v>140719.07692307694</c:v>
                </c:pt>
                <c:pt idx="32">
                  <c:v>140719.07692307694</c:v>
                </c:pt>
                <c:pt idx="33">
                  <c:v>140719.07692307694</c:v>
                </c:pt>
                <c:pt idx="34">
                  <c:v>140719.07692307694</c:v>
                </c:pt>
                <c:pt idx="35">
                  <c:v>140719.07692307694</c:v>
                </c:pt>
                <c:pt idx="36">
                  <c:v>140719.07692307694</c:v>
                </c:pt>
                <c:pt idx="37">
                  <c:v>140719.07692307694</c:v>
                </c:pt>
                <c:pt idx="38">
                  <c:v>140719.07692307694</c:v>
                </c:pt>
                <c:pt idx="40">
                  <c:v>69690.75</c:v>
                </c:pt>
                <c:pt idx="41">
                  <c:v>69690.75</c:v>
                </c:pt>
                <c:pt idx="42">
                  <c:v>69690.75</c:v>
                </c:pt>
                <c:pt idx="43">
                  <c:v>69690.75</c:v>
                </c:pt>
                <c:pt idx="45">
                  <c:v>4991</c:v>
                </c:pt>
                <c:pt idx="46">
                  <c:v>4991</c:v>
                </c:pt>
                <c:pt idx="47">
                  <c:v>4991</c:v>
                </c:pt>
                <c:pt idx="48">
                  <c:v>4991</c:v>
                </c:pt>
                <c:pt idx="49">
                  <c:v>4991</c:v>
                </c:pt>
                <c:pt idx="50">
                  <c:v>4991</c:v>
                </c:pt>
                <c:pt idx="51">
                  <c:v>4991</c:v>
                </c:pt>
                <c:pt idx="52">
                  <c:v>4991</c:v>
                </c:pt>
                <c:pt idx="53">
                  <c:v>71735</c:v>
                </c:pt>
                <c:pt idx="54">
                  <c:v>71735</c:v>
                </c:pt>
                <c:pt idx="55">
                  <c:v>71735</c:v>
                </c:pt>
                <c:pt idx="57">
                  <c:v>138614.94594594595</c:v>
                </c:pt>
                <c:pt idx="58">
                  <c:v>138614.94594594595</c:v>
                </c:pt>
                <c:pt idx="59">
                  <c:v>138614.94594594595</c:v>
                </c:pt>
                <c:pt idx="60">
                  <c:v>138614.94594594595</c:v>
                </c:pt>
                <c:pt idx="61">
                  <c:v>138614.94594594595</c:v>
                </c:pt>
                <c:pt idx="62">
                  <c:v>138614.94594594595</c:v>
                </c:pt>
                <c:pt idx="63">
                  <c:v>138614.94594594595</c:v>
                </c:pt>
                <c:pt idx="64">
                  <c:v>138614.94594594595</c:v>
                </c:pt>
                <c:pt idx="65">
                  <c:v>138614.94594594595</c:v>
                </c:pt>
                <c:pt idx="66">
                  <c:v>138614.94594594595</c:v>
                </c:pt>
                <c:pt idx="67">
                  <c:v>138614.94594594595</c:v>
                </c:pt>
                <c:pt idx="68">
                  <c:v>138614.94594594595</c:v>
                </c:pt>
                <c:pt idx="69">
                  <c:v>138614.94594594595</c:v>
                </c:pt>
                <c:pt idx="70">
                  <c:v>138614.94594594595</c:v>
                </c:pt>
                <c:pt idx="71">
                  <c:v>138614.94594594595</c:v>
                </c:pt>
                <c:pt idx="72">
                  <c:v>138614.94594594595</c:v>
                </c:pt>
                <c:pt idx="73">
                  <c:v>138614.94594594595</c:v>
                </c:pt>
                <c:pt idx="74">
                  <c:v>138614.94594594595</c:v>
                </c:pt>
                <c:pt idx="75">
                  <c:v>138614.94594594595</c:v>
                </c:pt>
                <c:pt idx="76">
                  <c:v>138614.94594594595</c:v>
                </c:pt>
                <c:pt idx="77">
                  <c:v>138614.94594594595</c:v>
                </c:pt>
                <c:pt idx="78">
                  <c:v>138614.94594594595</c:v>
                </c:pt>
                <c:pt idx="79">
                  <c:v>138614.94594594595</c:v>
                </c:pt>
                <c:pt idx="80">
                  <c:v>138614.94594594595</c:v>
                </c:pt>
                <c:pt idx="81">
                  <c:v>138614.94594594595</c:v>
                </c:pt>
                <c:pt idx="82">
                  <c:v>138614.94594594595</c:v>
                </c:pt>
                <c:pt idx="83">
                  <c:v>138614.94594594595</c:v>
                </c:pt>
                <c:pt idx="84">
                  <c:v>138614.94594594595</c:v>
                </c:pt>
                <c:pt idx="85">
                  <c:v>138614.94594594595</c:v>
                </c:pt>
                <c:pt idx="86">
                  <c:v>138614.94594594595</c:v>
                </c:pt>
                <c:pt idx="87">
                  <c:v>138614.94594594595</c:v>
                </c:pt>
                <c:pt idx="88">
                  <c:v>138614.94594594595</c:v>
                </c:pt>
                <c:pt idx="89">
                  <c:v>138614.94594594595</c:v>
                </c:pt>
                <c:pt idx="90">
                  <c:v>138614.94594594595</c:v>
                </c:pt>
                <c:pt idx="91">
                  <c:v>138614.94594594595</c:v>
                </c:pt>
                <c:pt idx="92">
                  <c:v>138614.94594594595</c:v>
                </c:pt>
                <c:pt idx="93">
                  <c:v>138614.94594594595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030-4B80-9738-D039798068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351976"/>
        <c:axId val="384349024"/>
      </c:scatterChart>
      <c:valAx>
        <c:axId val="384351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84349024"/>
        <c:crosses val="autoZero"/>
        <c:crossBetween val="midCat"/>
      </c:valAx>
      <c:valAx>
        <c:axId val="384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84351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>
                <a:solidFill>
                  <a:schemeClr val="tx1">
                    <a:lumMod val="95000"/>
                    <a:lumOff val="5000"/>
                  </a:schemeClr>
                </a:solidFill>
              </a:rPr>
              <a:t>(1004) Belopolskya oculta a UCAC-351-163863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1"/>
              </a:solidFill>
              <a:ln w="25400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1.8198362147406732E-2"/>
                  <c:y val="-5.376344086021505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6AA-4CFA-B678-69748C907CE1}"/>
                </c:ext>
              </c:extLst>
            </c:dLbl>
            <c:dLbl>
              <c:idx val="1"/>
              <c:layout>
                <c:manualLayout>
                  <c:x val="-6.2177737336973064E-2"/>
                  <c:y val="-5.142589995324918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6AA-4CFA-B678-69748C907CE1}"/>
                </c:ext>
              </c:extLst>
            </c:dLbl>
            <c:dLbl>
              <c:idx val="2"/>
              <c:layout>
                <c:manualLayout>
                  <c:x val="-9.0991810737033718E-2"/>
                  <c:y val="5.142589995324918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6AA-4CFA-B678-69748C907CE1}"/>
                </c:ext>
              </c:extLst>
            </c:dLbl>
            <c:dLbl>
              <c:idx val="3"/>
              <c:layout>
                <c:manualLayout>
                  <c:x val="-5.3078556263269641E-2"/>
                  <c:y val="-0.10285179990649837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6AA-4CFA-B678-69748C907CE1}"/>
                </c:ext>
              </c:extLst>
            </c:dLbl>
            <c:dLbl>
              <c:idx val="4"/>
              <c:layout>
                <c:manualLayout>
                  <c:x val="-0.12132241431604489"/>
                  <c:y val="-6.07760635811126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6AA-4CFA-B678-69748C907CE1}"/>
                </c:ext>
              </c:extLst>
            </c:dLbl>
            <c:dLbl>
              <c:idx val="5"/>
              <c:layout>
                <c:manualLayout>
                  <c:x val="4.549590536851683E-3"/>
                  <c:y val="-6.07760635811126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6AA-4CFA-B678-69748C907CE1}"/>
                </c:ext>
              </c:extLst>
            </c:dLbl>
            <c:dLbl>
              <c:idx val="6"/>
              <c:layout>
                <c:manualLayout>
                  <c:x val="-8.6442220200181982E-2"/>
                  <c:y val="-4.675081813931752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6AA-4CFA-B678-69748C907CE1}"/>
                </c:ext>
              </c:extLst>
            </c:dLbl>
            <c:dLbl>
              <c:idx val="7"/>
              <c:layout>
                <c:manualLayout>
                  <c:x val="-6.0661207158022442E-3"/>
                  <c:y val="6.07760635811126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6AA-4CFA-B678-69748C907CE1}"/>
                </c:ext>
              </c:extLst>
            </c:dLbl>
            <c:dLbl>
              <c:idx val="8"/>
              <c:layout>
                <c:manualLayout>
                  <c:x val="-6.8243858052775247E-2"/>
                  <c:y val="-6.545114539504441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AA-4CFA-B678-69748C907CE1}"/>
                </c:ext>
              </c:extLst>
            </c:dLbl>
            <c:dLbl>
              <c:idx val="9"/>
              <c:layout>
                <c:manualLayout>
                  <c:x val="-5.6111616621170875E-2"/>
                  <c:y val="-6.3113604488078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AA-4CFA-B678-69748C907CE1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A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'EJEMPLO DE APLICACION'!$L$76:$L$85</c:f>
              <c:numCache>
                <c:formatCode>0.000</c:formatCode>
                <c:ptCount val="10"/>
                <c:pt idx="0">
                  <c:v>6105.92</c:v>
                </c:pt>
                <c:pt idx="1">
                  <c:v>6120.1268541983436</c:v>
                </c:pt>
                <c:pt idx="2">
                  <c:v>6120.1268541983436</c:v>
                </c:pt>
                <c:pt idx="3">
                  <c:v>6121.928661514683</c:v>
                </c:pt>
                <c:pt idx="4">
                  <c:v>6121.928661514683</c:v>
                </c:pt>
                <c:pt idx="5">
                  <c:v>6124.9549999999999</c:v>
                </c:pt>
                <c:pt idx="6">
                  <c:v>6124.9549999999999</c:v>
                </c:pt>
                <c:pt idx="7">
                  <c:v>6126.3056220095687</c:v>
                </c:pt>
                <c:pt idx="8">
                  <c:v>6126.3056220095687</c:v>
                </c:pt>
                <c:pt idx="9">
                  <c:v>6139</c:v>
                </c:pt>
              </c:numCache>
            </c:numRef>
          </c:xVal>
          <c:yVal>
            <c:numRef>
              <c:f>'EJEMPLO DE APLICACION'!$M$76:$M$85</c:f>
              <c:numCache>
                <c:formatCode>0</c:formatCode>
                <c:ptCount val="10"/>
                <c:pt idx="0">
                  <c:v>140719</c:v>
                </c:pt>
                <c:pt idx="1">
                  <c:v>140719</c:v>
                </c:pt>
                <c:pt idx="2">
                  <c:v>69691</c:v>
                </c:pt>
                <c:pt idx="3">
                  <c:v>69691</c:v>
                </c:pt>
                <c:pt idx="4">
                  <c:v>4991</c:v>
                </c:pt>
                <c:pt idx="5">
                  <c:v>4991</c:v>
                </c:pt>
                <c:pt idx="6">
                  <c:v>71735</c:v>
                </c:pt>
                <c:pt idx="7">
                  <c:v>71735</c:v>
                </c:pt>
                <c:pt idx="8">
                  <c:v>138615</c:v>
                </c:pt>
                <c:pt idx="9">
                  <c:v>138615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6AA-4CFA-B678-69748C907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351976"/>
        <c:axId val="384349024"/>
      </c:scatterChart>
      <c:valAx>
        <c:axId val="384351976"/>
        <c:scaling>
          <c:orientation val="minMax"/>
          <c:max val="6140"/>
          <c:min val="610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 baseline="0">
                    <a:solidFill>
                      <a:schemeClr val="tx1"/>
                    </a:solidFill>
                  </a:rPr>
                  <a:t>Tiempo TU del 27 07 2016 [segundos]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84349024"/>
        <c:crosses val="autoZero"/>
        <c:crossBetween val="midCat"/>
        <c:majorUnit val="2"/>
      </c:valAx>
      <c:valAx>
        <c:axId val="384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AR"/>
                  <a:t>Flujo [ADU]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A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84351976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112395</xdr:colOff>
      <xdr:row>35</xdr:row>
      <xdr:rowOff>177165</xdr:rowOff>
    </xdr:from>
    <xdr:to>
      <xdr:col>22</xdr:col>
      <xdr:colOff>581025</xdr:colOff>
      <xdr:row>66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3896B62-C21B-4FF0-802C-76032F5DCC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104775</xdr:colOff>
      <xdr:row>67</xdr:row>
      <xdr:rowOff>0</xdr:rowOff>
    </xdr:from>
    <xdr:to>
      <xdr:col>24</xdr:col>
      <xdr:colOff>573405</xdr:colOff>
      <xdr:row>97</xdr:row>
      <xdr:rowOff>3810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FEBCD82-5935-4C30-AB5A-877133207A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34BFC-5F1C-4FA5-AD02-773A16618861}">
  <dimension ref="B2:M99"/>
  <sheetViews>
    <sheetView showGridLines="0" zoomScale="80" zoomScaleNormal="80" workbookViewId="0">
      <selection activeCell="H4" sqref="H4:L4"/>
    </sheetView>
  </sheetViews>
  <sheetFormatPr baseColWidth="10" defaultRowHeight="14.4" x14ac:dyDescent="0.3"/>
  <cols>
    <col min="1" max="1" width="4.33203125" customWidth="1"/>
    <col min="2" max="2" width="10.44140625" style="1" customWidth="1"/>
    <col min="3" max="3" width="16.77734375" style="1" customWidth="1"/>
    <col min="4" max="4" width="8.33203125" style="1" bestFit="1" customWidth="1"/>
    <col min="5" max="5" width="11.5546875" style="1"/>
    <col min="6" max="6" width="11.5546875" style="1" bestFit="1" customWidth="1"/>
    <col min="7" max="7" width="3.33203125" customWidth="1"/>
    <col min="8" max="8" width="25.77734375" bestFit="1" customWidth="1"/>
    <col min="9" max="11" width="7.109375" customWidth="1"/>
    <col min="13" max="13" width="13.33203125" bestFit="1" customWidth="1"/>
  </cols>
  <sheetData>
    <row r="2" spans="2:12" x14ac:dyDescent="0.3">
      <c r="B2" s="15" t="s">
        <v>9</v>
      </c>
      <c r="C2" s="15" t="s">
        <v>10</v>
      </c>
      <c r="D2" s="15" t="s">
        <v>0</v>
      </c>
      <c r="E2" s="15" t="s">
        <v>30</v>
      </c>
      <c r="F2" s="15" t="s">
        <v>1</v>
      </c>
      <c r="H2" s="21" t="s">
        <v>11</v>
      </c>
      <c r="I2" s="22"/>
      <c r="J2" s="22"/>
      <c r="K2" s="22"/>
      <c r="L2" s="23"/>
    </row>
    <row r="3" spans="2:12" x14ac:dyDescent="0.3">
      <c r="B3" s="2">
        <v>171086</v>
      </c>
      <c r="C3" s="2">
        <v>27970</v>
      </c>
      <c r="D3" s="16">
        <v>1</v>
      </c>
      <c r="E3" s="16">
        <f>B3-C3</f>
        <v>143116</v>
      </c>
      <c r="F3" s="17">
        <f>AVERAGE(E3:E100)</f>
        <v>141709</v>
      </c>
    </row>
    <row r="4" spans="2:12" x14ac:dyDescent="0.3">
      <c r="B4" s="2">
        <v>166555</v>
      </c>
      <c r="C4" s="2">
        <v>26794</v>
      </c>
      <c r="D4" s="16">
        <v>2</v>
      </c>
      <c r="E4" s="16">
        <f t="shared" ref="E4:E5" si="0">B4-C4</f>
        <v>139761</v>
      </c>
      <c r="F4" s="17">
        <f>F3</f>
        <v>141709</v>
      </c>
      <c r="H4" s="37" t="s">
        <v>39</v>
      </c>
      <c r="I4" s="38"/>
      <c r="J4" s="38"/>
      <c r="K4" s="38"/>
      <c r="L4" s="39"/>
    </row>
    <row r="5" spans="2:12" x14ac:dyDescent="0.3">
      <c r="B5" s="2">
        <v>170040</v>
      </c>
      <c r="C5" s="2">
        <v>27790</v>
      </c>
      <c r="D5" s="16">
        <v>3</v>
      </c>
      <c r="E5" s="16">
        <f t="shared" si="0"/>
        <v>142250</v>
      </c>
      <c r="F5" s="17">
        <f t="shared" ref="F5" si="1">F4</f>
        <v>141709</v>
      </c>
    </row>
    <row r="6" spans="2:12" x14ac:dyDescent="0.3">
      <c r="B6"/>
      <c r="C6"/>
      <c r="D6"/>
      <c r="E6"/>
      <c r="F6"/>
      <c r="H6" s="24" t="s">
        <v>6</v>
      </c>
      <c r="I6" s="24"/>
      <c r="J6" s="24"/>
      <c r="K6" s="24"/>
      <c r="L6" s="24"/>
    </row>
    <row r="7" spans="2:12" x14ac:dyDescent="0.3">
      <c r="B7"/>
      <c r="C7"/>
      <c r="D7"/>
      <c r="E7"/>
      <c r="F7"/>
      <c r="H7" s="11" t="s">
        <v>20</v>
      </c>
      <c r="I7" s="7">
        <v>1</v>
      </c>
      <c r="J7" s="7">
        <v>1</v>
      </c>
      <c r="K7" s="29">
        <v>1</v>
      </c>
      <c r="L7" s="12">
        <f>I7*3600+J7*60+K7</f>
        <v>3661</v>
      </c>
    </row>
    <row r="8" spans="2:12" x14ac:dyDescent="0.3">
      <c r="B8"/>
      <c r="C8"/>
      <c r="D8"/>
      <c r="E8"/>
      <c r="F8"/>
      <c r="H8" s="20" t="s">
        <v>38</v>
      </c>
      <c r="I8" s="20"/>
      <c r="J8" s="20"/>
      <c r="K8" s="20"/>
      <c r="L8" s="9">
        <v>2</v>
      </c>
    </row>
    <row r="9" spans="2:12" x14ac:dyDescent="0.3">
      <c r="B9"/>
      <c r="C9"/>
      <c r="D9"/>
      <c r="E9"/>
      <c r="F9"/>
      <c r="H9" s="20" t="s">
        <v>22</v>
      </c>
      <c r="I9" s="20"/>
      <c r="J9" s="20"/>
      <c r="K9" s="20"/>
      <c r="L9" s="10">
        <v>17500</v>
      </c>
    </row>
    <row r="10" spans="2:12" x14ac:dyDescent="0.3">
      <c r="B10"/>
      <c r="C10"/>
      <c r="D10"/>
      <c r="E10"/>
      <c r="F10"/>
      <c r="H10" s="20" t="s">
        <v>23</v>
      </c>
      <c r="I10" s="20"/>
      <c r="J10" s="20"/>
      <c r="K10" s="20"/>
      <c r="L10" s="10">
        <v>70000</v>
      </c>
    </row>
    <row r="11" spans="2:12" x14ac:dyDescent="0.3">
      <c r="B11"/>
      <c r="C11"/>
      <c r="D11"/>
      <c r="E11"/>
      <c r="F11"/>
      <c r="H11" s="20" t="s">
        <v>24</v>
      </c>
      <c r="I11" s="20"/>
      <c r="J11" s="20"/>
      <c r="K11" s="20"/>
      <c r="L11" s="10">
        <v>10000</v>
      </c>
    </row>
    <row r="12" spans="2:12" x14ac:dyDescent="0.3">
      <c r="B12"/>
      <c r="C12"/>
      <c r="D12"/>
      <c r="E12"/>
      <c r="F12"/>
      <c r="H12" s="11" t="s">
        <v>27</v>
      </c>
      <c r="I12" s="13">
        <f>TRUNC(L12/3600)</f>
        <v>1</v>
      </c>
      <c r="J12" s="13">
        <f>TRUNC((L12/3600-I12)*60)</f>
        <v>1</v>
      </c>
      <c r="K12" s="28">
        <f>L12-(J12*60+I12*3600)</f>
        <v>0.25</v>
      </c>
      <c r="L12" s="12">
        <f>L7-L8/2+(L9-L11)*L8/(L10-L11)</f>
        <v>3660.25</v>
      </c>
    </row>
    <row r="13" spans="2:12" x14ac:dyDescent="0.3">
      <c r="B13"/>
      <c r="C13"/>
      <c r="D13"/>
      <c r="E13"/>
      <c r="F13"/>
    </row>
    <row r="14" spans="2:12" x14ac:dyDescent="0.3">
      <c r="B14"/>
      <c r="C14"/>
      <c r="D14"/>
      <c r="E14"/>
      <c r="F14"/>
      <c r="H14" s="24" t="s">
        <v>7</v>
      </c>
      <c r="I14" s="24"/>
      <c r="J14" s="24"/>
      <c r="K14" s="24"/>
      <c r="L14" s="24"/>
    </row>
    <row r="15" spans="2:12" x14ac:dyDescent="0.3">
      <c r="B15"/>
      <c r="C15"/>
      <c r="D15"/>
      <c r="E15"/>
      <c r="F15"/>
      <c r="H15" s="11" t="s">
        <v>25</v>
      </c>
      <c r="I15" s="7">
        <v>1</v>
      </c>
      <c r="J15" s="7">
        <v>1</v>
      </c>
      <c r="K15" s="29">
        <v>1</v>
      </c>
      <c r="L15" s="12">
        <f>I15*3600+J15*60+K15</f>
        <v>3661</v>
      </c>
    </row>
    <row r="16" spans="2:12" x14ac:dyDescent="0.3">
      <c r="B16"/>
      <c r="C16"/>
      <c r="D16"/>
      <c r="E16"/>
      <c r="F16"/>
      <c r="H16" s="11" t="s">
        <v>26</v>
      </c>
      <c r="I16" s="7">
        <v>1</v>
      </c>
      <c r="J16" s="7">
        <v>1</v>
      </c>
      <c r="K16" s="29">
        <v>2</v>
      </c>
      <c r="L16" s="12">
        <f>I16*3600+J16*60+K16</f>
        <v>3662</v>
      </c>
    </row>
    <row r="17" spans="2:13" x14ac:dyDescent="0.3">
      <c r="B17"/>
      <c r="C17"/>
      <c r="D17"/>
      <c r="E17"/>
      <c r="F17"/>
      <c r="H17" s="11" t="s">
        <v>28</v>
      </c>
      <c r="I17" s="13">
        <f>TRUNC(L17/3600)</f>
        <v>1</v>
      </c>
      <c r="J17" s="13">
        <f>TRUNC((L17/3600-I17)*60)</f>
        <v>1</v>
      </c>
      <c r="K17" s="28">
        <f>L17-(J17*60+I17*3600)</f>
        <v>1.5</v>
      </c>
      <c r="L17" s="12">
        <f>AVERAGE(L15:L16)</f>
        <v>3661.5</v>
      </c>
    </row>
    <row r="18" spans="2:13" x14ac:dyDescent="0.3">
      <c r="B18"/>
      <c r="C18"/>
      <c r="D18"/>
      <c r="E18"/>
      <c r="F18"/>
    </row>
    <row r="19" spans="2:13" x14ac:dyDescent="0.3">
      <c r="B19"/>
      <c r="C19"/>
      <c r="D19"/>
      <c r="E19"/>
      <c r="F19"/>
      <c r="H19" s="24" t="s">
        <v>8</v>
      </c>
      <c r="I19" s="24"/>
      <c r="J19" s="24"/>
      <c r="K19" s="24"/>
      <c r="L19" s="24"/>
    </row>
    <row r="20" spans="2:13" x14ac:dyDescent="0.3">
      <c r="B20"/>
      <c r="C20"/>
      <c r="D20"/>
      <c r="E20"/>
      <c r="F20"/>
      <c r="H20" s="11" t="s">
        <v>20</v>
      </c>
      <c r="I20" s="7">
        <v>1</v>
      </c>
      <c r="J20" s="7">
        <v>1</v>
      </c>
      <c r="K20" s="29">
        <v>1</v>
      </c>
      <c r="L20" s="12">
        <f>I20*3600+J20*60+K20</f>
        <v>3661</v>
      </c>
    </row>
    <row r="21" spans="2:13" x14ac:dyDescent="0.3">
      <c r="B21"/>
      <c r="C21"/>
      <c r="D21"/>
      <c r="E21"/>
      <c r="F21"/>
      <c r="H21" s="20" t="s">
        <v>38</v>
      </c>
      <c r="I21" s="20"/>
      <c r="J21" s="20"/>
      <c r="K21" s="20"/>
      <c r="L21" s="9">
        <v>2</v>
      </c>
    </row>
    <row r="22" spans="2:13" x14ac:dyDescent="0.3">
      <c r="B22"/>
      <c r="C22"/>
      <c r="D22"/>
      <c r="E22"/>
      <c r="F22"/>
      <c r="H22" s="20" t="s">
        <v>22</v>
      </c>
      <c r="I22" s="20"/>
      <c r="J22" s="20"/>
      <c r="K22" s="20"/>
      <c r="L22" s="10">
        <v>17500</v>
      </c>
    </row>
    <row r="23" spans="2:13" x14ac:dyDescent="0.3">
      <c r="B23"/>
      <c r="C23"/>
      <c r="D23"/>
      <c r="E23"/>
      <c r="F23"/>
      <c r="H23" s="20" t="s">
        <v>24</v>
      </c>
      <c r="I23" s="20"/>
      <c r="J23" s="20"/>
      <c r="K23" s="20"/>
      <c r="L23" s="10">
        <v>10000</v>
      </c>
    </row>
    <row r="24" spans="2:13" x14ac:dyDescent="0.3">
      <c r="B24"/>
      <c r="C24"/>
      <c r="D24"/>
      <c r="E24"/>
      <c r="F24"/>
      <c r="H24" s="20" t="s">
        <v>23</v>
      </c>
      <c r="I24" s="20"/>
      <c r="J24" s="20"/>
      <c r="K24" s="20"/>
      <c r="L24" s="10">
        <v>70000</v>
      </c>
    </row>
    <row r="25" spans="2:13" x14ac:dyDescent="0.3">
      <c r="B25"/>
      <c r="C25"/>
      <c r="D25"/>
      <c r="E25"/>
      <c r="F25"/>
      <c r="H25" s="11" t="s">
        <v>29</v>
      </c>
      <c r="I25" s="13">
        <f>TRUNC(L25/3600)</f>
        <v>1</v>
      </c>
      <c r="J25" s="13">
        <f>TRUNC((L25/3600-I25)*60)</f>
        <v>1</v>
      </c>
      <c r="K25" s="28">
        <f>L25-(J25*60+I25*3600)</f>
        <v>1.75</v>
      </c>
      <c r="L25" s="12">
        <f>L20-L21/2+(L24-L22)*L21/(L24-L23)</f>
        <v>3661.75</v>
      </c>
    </row>
    <row r="26" spans="2:13" x14ac:dyDescent="0.3">
      <c r="B26"/>
      <c r="C26"/>
      <c r="D26"/>
      <c r="E26"/>
      <c r="F26"/>
    </row>
    <row r="27" spans="2:13" x14ac:dyDescent="0.3">
      <c r="B27"/>
      <c r="C27"/>
      <c r="D27"/>
      <c r="E27"/>
      <c r="F27"/>
      <c r="H27" s="14" t="s">
        <v>12</v>
      </c>
      <c r="I27" s="15" t="s">
        <v>13</v>
      </c>
      <c r="J27" s="15" t="s">
        <v>14</v>
      </c>
      <c r="K27" s="15" t="s">
        <v>32</v>
      </c>
      <c r="L27" s="15" t="s">
        <v>31</v>
      </c>
      <c r="M27" s="14" t="s">
        <v>5</v>
      </c>
    </row>
    <row r="28" spans="2:13" x14ac:dyDescent="0.3">
      <c r="B28"/>
      <c r="C28"/>
      <c r="D28"/>
      <c r="E28"/>
      <c r="F28"/>
      <c r="H28" s="14" t="s">
        <v>33</v>
      </c>
      <c r="I28" s="13">
        <f>TRUNC(L28/3600)</f>
        <v>1</v>
      </c>
      <c r="J28" s="13">
        <f>TRUNC((L28/3600-I28)*60)</f>
        <v>1</v>
      </c>
      <c r="K28" s="28">
        <f>L28-(J28*60+I28*3600)</f>
        <v>0.25</v>
      </c>
      <c r="L28" s="36">
        <f>L12</f>
        <v>3660.25</v>
      </c>
      <c r="M28" s="34">
        <f>L29-L28</f>
        <v>1.5</v>
      </c>
    </row>
    <row r="29" spans="2:13" x14ac:dyDescent="0.3">
      <c r="B29"/>
      <c r="C29"/>
      <c r="D29"/>
      <c r="E29"/>
      <c r="F29"/>
      <c r="H29" s="14" t="s">
        <v>34</v>
      </c>
      <c r="I29" s="13">
        <f>TRUNC(L29/3600)</f>
        <v>1</v>
      </c>
      <c r="J29" s="13">
        <f>TRUNC((L29/3600-I29)*60)</f>
        <v>1</v>
      </c>
      <c r="K29" s="28">
        <f>L29-(J29*60+I29*3600)</f>
        <v>1.75</v>
      </c>
      <c r="L29" s="36">
        <f>L25</f>
        <v>3661.75</v>
      </c>
      <c r="M29" s="35"/>
    </row>
    <row r="30" spans="2:13" x14ac:dyDescent="0.3">
      <c r="B30"/>
      <c r="C30"/>
      <c r="D30"/>
      <c r="E30"/>
      <c r="F30"/>
    </row>
    <row r="31" spans="2:13" x14ac:dyDescent="0.3">
      <c r="B31"/>
      <c r="C31"/>
      <c r="D31"/>
      <c r="E31"/>
      <c r="F31"/>
      <c r="H31" s="14" t="s">
        <v>12</v>
      </c>
      <c r="I31" s="15" t="s">
        <v>13</v>
      </c>
      <c r="J31" s="15" t="s">
        <v>14</v>
      </c>
      <c r="K31" s="15" t="s">
        <v>32</v>
      </c>
      <c r="L31" s="15" t="s">
        <v>31</v>
      </c>
      <c r="M31" s="15" t="s">
        <v>15</v>
      </c>
    </row>
    <row r="32" spans="2:13" x14ac:dyDescent="0.3">
      <c r="B32"/>
      <c r="C32"/>
      <c r="D32"/>
      <c r="E32"/>
      <c r="F32"/>
      <c r="H32" s="14" t="s">
        <v>35</v>
      </c>
      <c r="I32" s="19">
        <v>1</v>
      </c>
      <c r="J32" s="7">
        <v>1</v>
      </c>
      <c r="K32" s="29">
        <v>0</v>
      </c>
      <c r="L32" s="32">
        <f>I32*3600+J32*60+K32</f>
        <v>3660</v>
      </c>
      <c r="M32" s="18">
        <f>F18</f>
        <v>0</v>
      </c>
    </row>
    <row r="33" spans="8:13" customFormat="1" x14ac:dyDescent="0.3">
      <c r="H33" s="27" t="s">
        <v>36</v>
      </c>
      <c r="I33" s="25">
        <f>TRUNC(L33/3600)</f>
        <v>1</v>
      </c>
      <c r="J33" s="25">
        <f>TRUNC((L33/3600-I33)*60)</f>
        <v>1</v>
      </c>
      <c r="K33" s="33">
        <f>L33-(J33*60+I33*3600)</f>
        <v>0.25</v>
      </c>
      <c r="L33" s="36">
        <f>L28</f>
        <v>3660.25</v>
      </c>
      <c r="M33" s="18">
        <f>F18</f>
        <v>0</v>
      </c>
    </row>
    <row r="34" spans="8:13" customFormat="1" x14ac:dyDescent="0.3">
      <c r="H34" s="27"/>
      <c r="I34" s="25"/>
      <c r="J34" s="25"/>
      <c r="K34" s="33"/>
      <c r="L34" s="36">
        <f>L28</f>
        <v>3660.25</v>
      </c>
      <c r="M34" s="18">
        <f>F20</f>
        <v>0</v>
      </c>
    </row>
    <row r="35" spans="8:13" customFormat="1" x14ac:dyDescent="0.3">
      <c r="H35" s="27" t="s">
        <v>34</v>
      </c>
      <c r="I35" s="25">
        <f>TRUNC(L35/3600)</f>
        <v>1</v>
      </c>
      <c r="J35" s="25">
        <f>TRUNC((L35/3600-I35)*60)</f>
        <v>1</v>
      </c>
      <c r="K35" s="33">
        <f>L35-(J35*60+I35*3600)</f>
        <v>1.75</v>
      </c>
      <c r="L35" s="36">
        <f>L29</f>
        <v>3661.75</v>
      </c>
      <c r="M35" s="18">
        <f>F22</f>
        <v>0</v>
      </c>
    </row>
    <row r="36" spans="8:13" customFormat="1" x14ac:dyDescent="0.3">
      <c r="H36" s="27"/>
      <c r="I36" s="25"/>
      <c r="J36" s="25"/>
      <c r="K36" s="33"/>
      <c r="L36" s="36">
        <f>L29</f>
        <v>3661.75</v>
      </c>
      <c r="M36" s="18">
        <f>F24</f>
        <v>0</v>
      </c>
    </row>
    <row r="37" spans="8:13" customFormat="1" x14ac:dyDescent="0.3">
      <c r="H37" s="14" t="s">
        <v>37</v>
      </c>
      <c r="I37" s="19">
        <v>1</v>
      </c>
      <c r="J37" s="7">
        <v>1</v>
      </c>
      <c r="K37" s="29">
        <v>3</v>
      </c>
      <c r="L37" s="32">
        <f>I37*3600+J37*60+K37</f>
        <v>3663</v>
      </c>
      <c r="M37" s="18">
        <f>F24</f>
        <v>0</v>
      </c>
    </row>
    <row r="38" spans="8:13" customFormat="1" x14ac:dyDescent="0.3"/>
    <row r="39" spans="8:13" customFormat="1" x14ac:dyDescent="0.3"/>
    <row r="40" spans="8:13" customFormat="1" x14ac:dyDescent="0.3"/>
    <row r="41" spans="8:13" customFormat="1" x14ac:dyDescent="0.3"/>
    <row r="42" spans="8:13" customFormat="1" x14ac:dyDescent="0.3"/>
    <row r="43" spans="8:13" customFormat="1" x14ac:dyDescent="0.3"/>
    <row r="44" spans="8:13" customFormat="1" x14ac:dyDescent="0.3"/>
    <row r="45" spans="8:13" customFormat="1" x14ac:dyDescent="0.3"/>
    <row r="46" spans="8:13" customFormat="1" x14ac:dyDescent="0.3"/>
    <row r="47" spans="8:13" customFormat="1" x14ac:dyDescent="0.3"/>
    <row r="48" spans="8:13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</sheetData>
  <mergeCells count="22">
    <mergeCell ref="H35:H36"/>
    <mergeCell ref="I35:I36"/>
    <mergeCell ref="J35:J36"/>
    <mergeCell ref="K35:K36"/>
    <mergeCell ref="H4:L4"/>
    <mergeCell ref="M28:M29"/>
    <mergeCell ref="H33:H34"/>
    <mergeCell ref="I33:I34"/>
    <mergeCell ref="J33:J34"/>
    <mergeCell ref="K33:K34"/>
    <mergeCell ref="H24:K24"/>
    <mergeCell ref="H2:L2"/>
    <mergeCell ref="H14:L14"/>
    <mergeCell ref="H19:L19"/>
    <mergeCell ref="H21:K21"/>
    <mergeCell ref="H22:K22"/>
    <mergeCell ref="H23:K23"/>
    <mergeCell ref="H6:L6"/>
    <mergeCell ref="H8:K8"/>
    <mergeCell ref="H9:K9"/>
    <mergeCell ref="H10:K10"/>
    <mergeCell ref="H11:K11"/>
  </mergeCells>
  <pageMargins left="0.7" right="0.7" top="0.75" bottom="0.75" header="0.3" footer="0.3"/>
  <pageSetup orientation="portrait" r:id="rId1"/>
  <ignoredErrors>
    <ignoredError sqref="M33 M3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B7F5D-AD95-4ADF-9478-10986ED0EA58}">
  <dimension ref="B2:N96"/>
  <sheetViews>
    <sheetView showGridLines="0" tabSelected="1" topLeftCell="A67" zoomScale="70" zoomScaleNormal="70" workbookViewId="0">
      <selection activeCell="R32" sqref="R32"/>
    </sheetView>
  </sheetViews>
  <sheetFormatPr baseColWidth="10" defaultRowHeight="14.4" x14ac:dyDescent="0.3"/>
  <cols>
    <col min="1" max="1" width="4.33203125" customWidth="1"/>
    <col min="2" max="2" width="10.44140625" style="1" customWidth="1"/>
    <col min="3" max="3" width="16.77734375" style="1" customWidth="1"/>
    <col min="4" max="4" width="8.33203125" style="1" bestFit="1" customWidth="1"/>
    <col min="5" max="5" width="11.5546875" style="1"/>
    <col min="6" max="6" width="11.5546875" style="1" bestFit="1"/>
    <col min="7" max="7" width="3.33203125" customWidth="1"/>
    <col min="8" max="8" width="25.109375" customWidth="1"/>
    <col min="9" max="11" width="7.109375" customWidth="1"/>
  </cols>
  <sheetData>
    <row r="2" spans="2:12" x14ac:dyDescent="0.3">
      <c r="B2" s="15" t="s">
        <v>9</v>
      </c>
      <c r="C2" s="15" t="s">
        <v>10</v>
      </c>
      <c r="D2" s="15" t="s">
        <v>0</v>
      </c>
      <c r="E2" s="15" t="s">
        <v>30</v>
      </c>
      <c r="F2" s="15" t="s">
        <v>1</v>
      </c>
      <c r="H2" s="21" t="s">
        <v>11</v>
      </c>
      <c r="I2" s="22"/>
      <c r="J2" s="22"/>
      <c r="K2" s="22"/>
      <c r="L2" s="23"/>
    </row>
    <row r="3" spans="2:12" x14ac:dyDescent="0.3">
      <c r="B3" s="2">
        <v>171086</v>
      </c>
      <c r="C3" s="2">
        <v>27970</v>
      </c>
      <c r="D3" s="16">
        <v>1</v>
      </c>
      <c r="E3" s="16">
        <f>B3-C3</f>
        <v>143116</v>
      </c>
      <c r="F3" s="17">
        <f>AVERAGE(E3:E41)</f>
        <v>140719.07692307694</v>
      </c>
    </row>
    <row r="4" spans="2:12" x14ac:dyDescent="0.3">
      <c r="B4" s="2">
        <v>166555</v>
      </c>
      <c r="C4" s="2">
        <v>26794</v>
      </c>
      <c r="D4" s="16">
        <v>2</v>
      </c>
      <c r="E4" s="16">
        <f t="shared" ref="E4:E67" si="0">B4-C4</f>
        <v>139761</v>
      </c>
      <c r="F4" s="17">
        <f>F3</f>
        <v>140719.07692307694</v>
      </c>
      <c r="H4" s="37" t="s">
        <v>39</v>
      </c>
      <c r="I4" s="38"/>
      <c r="J4" s="38"/>
      <c r="K4" s="38"/>
      <c r="L4" s="39"/>
    </row>
    <row r="5" spans="2:12" x14ac:dyDescent="0.3">
      <c r="B5" s="2">
        <v>170040</v>
      </c>
      <c r="C5" s="2">
        <v>27790</v>
      </c>
      <c r="D5" s="16">
        <v>3</v>
      </c>
      <c r="E5" s="16">
        <f t="shared" si="0"/>
        <v>142250</v>
      </c>
      <c r="F5" s="17">
        <f t="shared" ref="F5:F40" si="1">F4</f>
        <v>140719.07692307694</v>
      </c>
    </row>
    <row r="6" spans="2:12" x14ac:dyDescent="0.3">
      <c r="B6" s="2">
        <v>168786</v>
      </c>
      <c r="C6" s="2">
        <v>27011</v>
      </c>
      <c r="D6" s="16">
        <v>4</v>
      </c>
      <c r="E6" s="16">
        <f t="shared" si="0"/>
        <v>141775</v>
      </c>
      <c r="F6" s="17">
        <f t="shared" si="1"/>
        <v>140719.07692307694</v>
      </c>
      <c r="H6" s="24" t="s">
        <v>6</v>
      </c>
      <c r="I6" s="24"/>
      <c r="J6" s="24"/>
      <c r="K6" s="24"/>
      <c r="L6" s="24"/>
    </row>
    <row r="7" spans="2:12" x14ac:dyDescent="0.3">
      <c r="B7" s="2">
        <v>169176</v>
      </c>
      <c r="C7" s="2">
        <v>28135</v>
      </c>
      <c r="D7" s="16">
        <v>5</v>
      </c>
      <c r="E7" s="16">
        <f t="shared" si="0"/>
        <v>141041</v>
      </c>
      <c r="F7" s="17">
        <f t="shared" si="1"/>
        <v>140719.07692307694</v>
      </c>
      <c r="H7" s="11" t="s">
        <v>20</v>
      </c>
      <c r="I7" s="7">
        <v>1</v>
      </c>
      <c r="J7" s="7">
        <v>1</v>
      </c>
      <c r="K7" s="29">
        <v>1</v>
      </c>
      <c r="L7" s="31">
        <f>I7*3600+J7*60+K7</f>
        <v>3661</v>
      </c>
    </row>
    <row r="8" spans="2:12" x14ac:dyDescent="0.3">
      <c r="B8" s="2">
        <v>166654</v>
      </c>
      <c r="C8" s="2">
        <v>27406</v>
      </c>
      <c r="D8" s="16">
        <v>6</v>
      </c>
      <c r="E8" s="16">
        <f t="shared" si="0"/>
        <v>139248</v>
      </c>
      <c r="F8" s="17">
        <f t="shared" si="1"/>
        <v>140719.07692307694</v>
      </c>
      <c r="H8" s="20" t="s">
        <v>21</v>
      </c>
      <c r="I8" s="20"/>
      <c r="J8" s="20"/>
      <c r="K8" s="20"/>
      <c r="L8" s="30">
        <v>2</v>
      </c>
    </row>
    <row r="9" spans="2:12" x14ac:dyDescent="0.3">
      <c r="B9" s="2">
        <v>167013</v>
      </c>
      <c r="C9" s="2">
        <v>26249</v>
      </c>
      <c r="D9" s="16">
        <v>7</v>
      </c>
      <c r="E9" s="16">
        <f t="shared" si="0"/>
        <v>140764</v>
      </c>
      <c r="F9" s="17">
        <f>F8</f>
        <v>140719.07692307694</v>
      </c>
      <c r="H9" s="20" t="s">
        <v>22</v>
      </c>
      <c r="I9" s="20"/>
      <c r="J9" s="20"/>
      <c r="K9" s="20"/>
      <c r="L9" s="10">
        <v>17500</v>
      </c>
    </row>
    <row r="10" spans="2:12" x14ac:dyDescent="0.3">
      <c r="B10" s="2">
        <v>165786</v>
      </c>
      <c r="C10" s="2">
        <v>28253</v>
      </c>
      <c r="D10" s="16">
        <v>8</v>
      </c>
      <c r="E10" s="16">
        <f t="shared" si="0"/>
        <v>137533</v>
      </c>
      <c r="F10" s="17">
        <f t="shared" si="1"/>
        <v>140719.07692307694</v>
      </c>
      <c r="H10" s="20" t="s">
        <v>23</v>
      </c>
      <c r="I10" s="20"/>
      <c r="J10" s="20"/>
      <c r="K10" s="20"/>
      <c r="L10" s="10">
        <v>70000</v>
      </c>
    </row>
    <row r="11" spans="2:12" x14ac:dyDescent="0.3">
      <c r="B11" s="2">
        <v>167037</v>
      </c>
      <c r="C11" s="2">
        <v>27310</v>
      </c>
      <c r="D11" s="16">
        <v>9</v>
      </c>
      <c r="E11" s="16">
        <f t="shared" si="0"/>
        <v>139727</v>
      </c>
      <c r="F11" s="17">
        <f t="shared" si="1"/>
        <v>140719.07692307694</v>
      </c>
      <c r="H11" s="20" t="s">
        <v>24</v>
      </c>
      <c r="I11" s="20"/>
      <c r="J11" s="20"/>
      <c r="K11" s="20"/>
      <c r="L11" s="10">
        <v>10000</v>
      </c>
    </row>
    <row r="12" spans="2:12" x14ac:dyDescent="0.3">
      <c r="B12" s="2">
        <v>165698</v>
      </c>
      <c r="C12" s="2">
        <v>27377</v>
      </c>
      <c r="D12" s="16">
        <v>10</v>
      </c>
      <c r="E12" s="16">
        <f t="shared" si="0"/>
        <v>138321</v>
      </c>
      <c r="F12" s="17">
        <f t="shared" si="1"/>
        <v>140719.07692307694</v>
      </c>
      <c r="H12" s="11" t="s">
        <v>27</v>
      </c>
      <c r="I12" s="13">
        <f>TRUNC(L12/3600)</f>
        <v>1</v>
      </c>
      <c r="J12" s="13">
        <f>TRUNC((L12/3600-I12)*60)</f>
        <v>1</v>
      </c>
      <c r="K12" s="28">
        <f>L12-(J12*60+I12*3600)</f>
        <v>0.25</v>
      </c>
      <c r="L12" s="31">
        <f>L7-L8/2+(L9-L11)*L8/(L10-L11)</f>
        <v>3660.25</v>
      </c>
    </row>
    <row r="13" spans="2:12" x14ac:dyDescent="0.3">
      <c r="B13" s="2">
        <v>168430</v>
      </c>
      <c r="C13" s="2">
        <v>27837</v>
      </c>
      <c r="D13" s="16">
        <v>11</v>
      </c>
      <c r="E13" s="16">
        <f t="shared" si="0"/>
        <v>140593</v>
      </c>
      <c r="F13" s="17">
        <f t="shared" si="1"/>
        <v>140719.07692307694</v>
      </c>
    </row>
    <row r="14" spans="2:12" x14ac:dyDescent="0.3">
      <c r="B14" s="2">
        <v>165948</v>
      </c>
      <c r="C14" s="2">
        <v>29509</v>
      </c>
      <c r="D14" s="16">
        <v>12</v>
      </c>
      <c r="E14" s="16">
        <f t="shared" si="0"/>
        <v>136439</v>
      </c>
      <c r="F14" s="17">
        <f t="shared" si="1"/>
        <v>140719.07692307694</v>
      </c>
      <c r="H14" s="24" t="s">
        <v>7</v>
      </c>
      <c r="I14" s="24"/>
      <c r="J14" s="24"/>
      <c r="K14" s="24"/>
      <c r="L14" s="24"/>
    </row>
    <row r="15" spans="2:12" x14ac:dyDescent="0.3">
      <c r="B15" s="2">
        <v>161508</v>
      </c>
      <c r="C15" s="2">
        <v>25691</v>
      </c>
      <c r="D15" s="16">
        <v>13</v>
      </c>
      <c r="E15" s="16">
        <f t="shared" si="0"/>
        <v>135817</v>
      </c>
      <c r="F15" s="17">
        <f t="shared" si="1"/>
        <v>140719.07692307694</v>
      </c>
      <c r="H15" s="11" t="s">
        <v>25</v>
      </c>
      <c r="I15" s="7">
        <v>1</v>
      </c>
      <c r="J15" s="7">
        <v>1</v>
      </c>
      <c r="K15" s="29">
        <v>1</v>
      </c>
      <c r="L15" s="31">
        <f>I15*3600+J15*60+K15</f>
        <v>3661</v>
      </c>
    </row>
    <row r="16" spans="2:12" x14ac:dyDescent="0.3">
      <c r="B16" s="2">
        <v>159212</v>
      </c>
      <c r="C16" s="2">
        <v>25301</v>
      </c>
      <c r="D16" s="16">
        <v>14</v>
      </c>
      <c r="E16" s="16">
        <f t="shared" si="0"/>
        <v>133911</v>
      </c>
      <c r="F16" s="17">
        <f t="shared" si="1"/>
        <v>140719.07692307694</v>
      </c>
      <c r="H16" s="11" t="s">
        <v>26</v>
      </c>
      <c r="I16" s="7">
        <v>1</v>
      </c>
      <c r="J16" s="7">
        <v>1</v>
      </c>
      <c r="K16" s="29">
        <v>2</v>
      </c>
      <c r="L16" s="31">
        <f>I16*3600+J16*60+K16</f>
        <v>3662</v>
      </c>
    </row>
    <row r="17" spans="2:12" x14ac:dyDescent="0.3">
      <c r="B17" s="2">
        <v>155710</v>
      </c>
      <c r="C17" s="2">
        <v>27948</v>
      </c>
      <c r="D17" s="16">
        <v>15</v>
      </c>
      <c r="E17" s="16">
        <f t="shared" si="0"/>
        <v>127762</v>
      </c>
      <c r="F17" s="17">
        <f t="shared" si="1"/>
        <v>140719.07692307694</v>
      </c>
      <c r="H17" s="11" t="s">
        <v>28</v>
      </c>
      <c r="I17" s="13">
        <f>TRUNC(L17/3600)</f>
        <v>1</v>
      </c>
      <c r="J17" s="13">
        <f>TRUNC((L17/3600-I17)*60)</f>
        <v>1</v>
      </c>
      <c r="K17" s="28">
        <f>L17-(J17*60+I17*3600)</f>
        <v>1.5</v>
      </c>
      <c r="L17" s="31">
        <f>AVERAGE(L15:L16)</f>
        <v>3661.5</v>
      </c>
    </row>
    <row r="18" spans="2:12" x14ac:dyDescent="0.3">
      <c r="B18" s="2">
        <v>157948</v>
      </c>
      <c r="C18" s="2">
        <v>28581</v>
      </c>
      <c r="D18" s="16">
        <v>16</v>
      </c>
      <c r="E18" s="16">
        <f t="shared" si="0"/>
        <v>129367</v>
      </c>
      <c r="F18" s="17">
        <f t="shared" si="1"/>
        <v>140719.07692307694</v>
      </c>
    </row>
    <row r="19" spans="2:12" x14ac:dyDescent="0.3">
      <c r="B19" s="2">
        <v>165611</v>
      </c>
      <c r="C19" s="2">
        <v>29141</v>
      </c>
      <c r="D19" s="16">
        <v>17</v>
      </c>
      <c r="E19" s="16">
        <f t="shared" si="0"/>
        <v>136470</v>
      </c>
      <c r="F19" s="17">
        <f t="shared" si="1"/>
        <v>140719.07692307694</v>
      </c>
      <c r="H19" s="24" t="s">
        <v>8</v>
      </c>
      <c r="I19" s="24"/>
      <c r="J19" s="24"/>
      <c r="K19" s="24"/>
      <c r="L19" s="24"/>
    </row>
    <row r="20" spans="2:12" x14ac:dyDescent="0.3">
      <c r="B20" s="2">
        <v>158461</v>
      </c>
      <c r="C20" s="2">
        <v>28816</v>
      </c>
      <c r="D20" s="16">
        <v>18</v>
      </c>
      <c r="E20" s="16">
        <f t="shared" si="0"/>
        <v>129645</v>
      </c>
      <c r="F20" s="17">
        <f t="shared" si="1"/>
        <v>140719.07692307694</v>
      </c>
      <c r="H20" s="11" t="s">
        <v>20</v>
      </c>
      <c r="I20" s="7">
        <v>1</v>
      </c>
      <c r="J20" s="7">
        <v>1</v>
      </c>
      <c r="K20" s="29">
        <v>1</v>
      </c>
      <c r="L20" s="31">
        <f>I20*3600+J20*60+K20</f>
        <v>3661</v>
      </c>
    </row>
    <row r="21" spans="2:12" x14ac:dyDescent="0.3">
      <c r="B21" s="2">
        <v>170627</v>
      </c>
      <c r="C21" s="2">
        <v>28945</v>
      </c>
      <c r="D21" s="16">
        <v>19</v>
      </c>
      <c r="E21" s="16">
        <f t="shared" si="0"/>
        <v>141682</v>
      </c>
      <c r="F21" s="17">
        <f t="shared" si="1"/>
        <v>140719.07692307694</v>
      </c>
      <c r="H21" s="20" t="s">
        <v>21</v>
      </c>
      <c r="I21" s="20"/>
      <c r="J21" s="20"/>
      <c r="K21" s="20"/>
      <c r="L21" s="30">
        <v>2</v>
      </c>
    </row>
    <row r="22" spans="2:12" x14ac:dyDescent="0.3">
      <c r="B22" s="2">
        <v>167008</v>
      </c>
      <c r="C22" s="2">
        <v>27729</v>
      </c>
      <c r="D22" s="16">
        <v>20</v>
      </c>
      <c r="E22" s="16">
        <f t="shared" si="0"/>
        <v>139279</v>
      </c>
      <c r="F22" s="17">
        <f t="shared" si="1"/>
        <v>140719.07692307694</v>
      </c>
      <c r="H22" s="20" t="s">
        <v>22</v>
      </c>
      <c r="I22" s="20"/>
      <c r="J22" s="20"/>
      <c r="K22" s="20"/>
      <c r="L22" s="10">
        <v>17500</v>
      </c>
    </row>
    <row r="23" spans="2:12" x14ac:dyDescent="0.3">
      <c r="B23" s="2">
        <v>170752</v>
      </c>
      <c r="C23" s="2">
        <v>25160</v>
      </c>
      <c r="D23" s="16">
        <v>21</v>
      </c>
      <c r="E23" s="16">
        <f t="shared" si="0"/>
        <v>145592</v>
      </c>
      <c r="F23" s="17">
        <f t="shared" si="1"/>
        <v>140719.07692307694</v>
      </c>
      <c r="H23" s="20" t="s">
        <v>24</v>
      </c>
      <c r="I23" s="20"/>
      <c r="J23" s="20"/>
      <c r="K23" s="20"/>
      <c r="L23" s="10">
        <v>10000</v>
      </c>
    </row>
    <row r="24" spans="2:12" x14ac:dyDescent="0.3">
      <c r="B24" s="2">
        <v>170353</v>
      </c>
      <c r="C24" s="2">
        <v>27791</v>
      </c>
      <c r="D24" s="16">
        <v>22</v>
      </c>
      <c r="E24" s="16">
        <f t="shared" si="0"/>
        <v>142562</v>
      </c>
      <c r="F24" s="17">
        <f t="shared" si="1"/>
        <v>140719.07692307694</v>
      </c>
      <c r="H24" s="20" t="s">
        <v>23</v>
      </c>
      <c r="I24" s="20"/>
      <c r="J24" s="20"/>
      <c r="K24" s="20"/>
      <c r="L24" s="10">
        <v>70000</v>
      </c>
    </row>
    <row r="25" spans="2:12" x14ac:dyDescent="0.3">
      <c r="B25" s="2">
        <v>172432</v>
      </c>
      <c r="C25" s="2">
        <v>25670</v>
      </c>
      <c r="D25" s="16">
        <v>23</v>
      </c>
      <c r="E25" s="16">
        <f t="shared" si="0"/>
        <v>146762</v>
      </c>
      <c r="F25" s="17">
        <f t="shared" si="1"/>
        <v>140719.07692307694</v>
      </c>
      <c r="H25" s="11" t="s">
        <v>29</v>
      </c>
      <c r="I25" s="13">
        <f>TRUNC(L25/3600)</f>
        <v>1</v>
      </c>
      <c r="J25" s="13">
        <f>TRUNC((L25/3600-I25)*60)</f>
        <v>1</v>
      </c>
      <c r="K25" s="28">
        <f>L25-(J25*60+I25*3600)</f>
        <v>1.75</v>
      </c>
      <c r="L25" s="31">
        <f>L20-L21/2+(L24-L22)*L21/(L24-L23)</f>
        <v>3661.75</v>
      </c>
    </row>
    <row r="26" spans="2:12" x14ac:dyDescent="0.3">
      <c r="B26" s="2">
        <v>175924</v>
      </c>
      <c r="C26" s="2">
        <v>27823</v>
      </c>
      <c r="D26" s="16">
        <v>24</v>
      </c>
      <c r="E26" s="16">
        <f t="shared" si="0"/>
        <v>148101</v>
      </c>
      <c r="F26" s="17">
        <f t="shared" si="1"/>
        <v>140719.07692307694</v>
      </c>
    </row>
    <row r="27" spans="2:12" x14ac:dyDescent="0.3">
      <c r="B27" s="2">
        <v>177536</v>
      </c>
      <c r="C27" s="2">
        <v>26231</v>
      </c>
      <c r="D27" s="16">
        <v>25</v>
      </c>
      <c r="E27" s="16">
        <f t="shared" si="0"/>
        <v>151305</v>
      </c>
      <c r="F27" s="17">
        <f t="shared" si="1"/>
        <v>140719.07692307694</v>
      </c>
    </row>
    <row r="28" spans="2:12" x14ac:dyDescent="0.3">
      <c r="B28" s="2">
        <v>174748</v>
      </c>
      <c r="C28" s="2">
        <v>26322</v>
      </c>
      <c r="D28" s="16">
        <v>26</v>
      </c>
      <c r="E28" s="16">
        <f t="shared" si="0"/>
        <v>148426</v>
      </c>
      <c r="F28" s="17">
        <f t="shared" si="1"/>
        <v>140719.07692307694</v>
      </c>
    </row>
    <row r="29" spans="2:12" x14ac:dyDescent="0.3">
      <c r="B29" s="2">
        <v>176072</v>
      </c>
      <c r="C29" s="2">
        <v>26402</v>
      </c>
      <c r="D29" s="16">
        <v>27</v>
      </c>
      <c r="E29" s="16">
        <f t="shared" si="0"/>
        <v>149670</v>
      </c>
      <c r="F29" s="17">
        <f t="shared" si="1"/>
        <v>140719.07692307694</v>
      </c>
    </row>
    <row r="30" spans="2:12" x14ac:dyDescent="0.3">
      <c r="B30" s="2">
        <v>166396</v>
      </c>
      <c r="C30" s="2">
        <v>28184</v>
      </c>
      <c r="D30" s="16">
        <v>28</v>
      </c>
      <c r="E30" s="16">
        <f t="shared" si="0"/>
        <v>138212</v>
      </c>
      <c r="F30" s="17">
        <f t="shared" si="1"/>
        <v>140719.07692307694</v>
      </c>
    </row>
    <row r="31" spans="2:12" x14ac:dyDescent="0.3">
      <c r="B31" s="2">
        <v>168867</v>
      </c>
      <c r="C31" s="2">
        <v>27690</v>
      </c>
      <c r="D31" s="16">
        <v>29</v>
      </c>
      <c r="E31" s="16">
        <f t="shared" si="0"/>
        <v>141177</v>
      </c>
      <c r="F31" s="17">
        <f t="shared" si="1"/>
        <v>140719.07692307694</v>
      </c>
    </row>
    <row r="32" spans="2:12" x14ac:dyDescent="0.3">
      <c r="B32" s="2">
        <v>167395</v>
      </c>
      <c r="C32" s="2">
        <v>26295</v>
      </c>
      <c r="D32" s="16">
        <v>30</v>
      </c>
      <c r="E32" s="16">
        <f t="shared" si="0"/>
        <v>141100</v>
      </c>
      <c r="F32" s="17">
        <f t="shared" si="1"/>
        <v>140719.07692307694</v>
      </c>
    </row>
    <row r="33" spans="2:12" x14ac:dyDescent="0.3">
      <c r="B33" s="2">
        <v>169701</v>
      </c>
      <c r="C33" s="2">
        <v>28447</v>
      </c>
      <c r="D33" s="16">
        <v>31</v>
      </c>
      <c r="E33" s="16">
        <f t="shared" si="0"/>
        <v>141254</v>
      </c>
      <c r="F33" s="17">
        <f t="shared" si="1"/>
        <v>140719.07692307694</v>
      </c>
    </row>
    <row r="34" spans="2:12" x14ac:dyDescent="0.3">
      <c r="B34" s="2">
        <v>167551</v>
      </c>
      <c r="C34" s="2">
        <v>27038</v>
      </c>
      <c r="D34" s="16">
        <v>32</v>
      </c>
      <c r="E34" s="16">
        <f t="shared" si="0"/>
        <v>140513</v>
      </c>
      <c r="F34" s="17">
        <f t="shared" si="1"/>
        <v>140719.07692307694</v>
      </c>
    </row>
    <row r="35" spans="2:12" x14ac:dyDescent="0.3">
      <c r="B35" s="2">
        <v>172963</v>
      </c>
      <c r="C35" s="2">
        <v>28483</v>
      </c>
      <c r="D35" s="16">
        <v>33</v>
      </c>
      <c r="E35" s="16">
        <f t="shared" si="0"/>
        <v>144480</v>
      </c>
      <c r="F35" s="17">
        <f t="shared" si="1"/>
        <v>140719.07692307694</v>
      </c>
    </row>
    <row r="36" spans="2:12" x14ac:dyDescent="0.3">
      <c r="B36" s="2">
        <v>169177</v>
      </c>
      <c r="C36" s="2">
        <v>23547</v>
      </c>
      <c r="D36" s="16">
        <v>34</v>
      </c>
      <c r="E36" s="16">
        <f t="shared" si="0"/>
        <v>145630</v>
      </c>
      <c r="F36" s="17">
        <f t="shared" si="1"/>
        <v>140719.07692307694</v>
      </c>
    </row>
    <row r="37" spans="2:12" x14ac:dyDescent="0.3">
      <c r="B37" s="2">
        <v>174553</v>
      </c>
      <c r="C37" s="2">
        <v>26573</v>
      </c>
      <c r="D37" s="16">
        <v>35</v>
      </c>
      <c r="E37" s="16">
        <f t="shared" si="0"/>
        <v>147980</v>
      </c>
      <c r="F37" s="17">
        <f t="shared" si="1"/>
        <v>140719.07692307694</v>
      </c>
      <c r="H37" s="24" t="s">
        <v>6</v>
      </c>
      <c r="I37" s="24"/>
      <c r="J37" s="24"/>
      <c r="K37" s="24"/>
      <c r="L37" s="24"/>
    </row>
    <row r="38" spans="2:12" x14ac:dyDescent="0.3">
      <c r="B38" s="2">
        <v>172478</v>
      </c>
      <c r="C38" s="2">
        <v>29408</v>
      </c>
      <c r="D38" s="16">
        <v>36</v>
      </c>
      <c r="E38" s="16">
        <f t="shared" si="0"/>
        <v>143070</v>
      </c>
      <c r="F38" s="17">
        <f t="shared" si="1"/>
        <v>140719.07692307694</v>
      </c>
      <c r="H38" s="11" t="s">
        <v>20</v>
      </c>
      <c r="I38" s="7">
        <v>1</v>
      </c>
      <c r="J38" s="7">
        <v>42</v>
      </c>
      <c r="K38" s="29">
        <v>0.15</v>
      </c>
      <c r="L38" s="31">
        <f>I38*3600+J38*60+K38</f>
        <v>6120.15</v>
      </c>
    </row>
    <row r="39" spans="2:12" x14ac:dyDescent="0.3">
      <c r="B39" s="2">
        <v>165425</v>
      </c>
      <c r="C39" s="2">
        <v>27654</v>
      </c>
      <c r="D39" s="16">
        <v>37</v>
      </c>
      <c r="E39" s="16">
        <f t="shared" si="0"/>
        <v>137771</v>
      </c>
      <c r="F39" s="17">
        <f t="shared" si="1"/>
        <v>140719.07692307694</v>
      </c>
      <c r="H39" s="20" t="s">
        <v>21</v>
      </c>
      <c r="I39" s="20"/>
      <c r="J39" s="20"/>
      <c r="K39" s="20"/>
      <c r="L39" s="30">
        <v>0.2</v>
      </c>
    </row>
    <row r="40" spans="2:12" x14ac:dyDescent="0.3">
      <c r="B40" s="2">
        <v>166757</v>
      </c>
      <c r="C40" s="2">
        <v>28764</v>
      </c>
      <c r="D40" s="16">
        <v>38</v>
      </c>
      <c r="E40" s="16">
        <f t="shared" si="0"/>
        <v>137993</v>
      </c>
      <c r="F40" s="17">
        <f t="shared" si="1"/>
        <v>140719.07692307694</v>
      </c>
      <c r="H40" s="20" t="s">
        <v>22</v>
      </c>
      <c r="I40" s="20"/>
      <c r="J40" s="20"/>
      <c r="K40" s="20"/>
      <c r="L40" s="10">
        <v>96985</v>
      </c>
    </row>
    <row r="41" spans="2:12" x14ac:dyDescent="0.3">
      <c r="B41" s="2">
        <v>170958</v>
      </c>
      <c r="C41" s="2">
        <v>29013</v>
      </c>
      <c r="D41" s="16">
        <v>39</v>
      </c>
      <c r="E41" s="16">
        <f t="shared" si="0"/>
        <v>141945</v>
      </c>
      <c r="F41" s="40">
        <f>F40</f>
        <v>140719.07692307694</v>
      </c>
      <c r="H41" s="20" t="s">
        <v>23</v>
      </c>
      <c r="I41" s="20"/>
      <c r="J41" s="20"/>
      <c r="K41" s="20"/>
      <c r="L41" s="10">
        <v>140719</v>
      </c>
    </row>
    <row r="42" spans="2:12" x14ac:dyDescent="0.3">
      <c r="B42" s="2">
        <v>125290</v>
      </c>
      <c r="C42" s="2">
        <v>28305</v>
      </c>
      <c r="D42" s="2">
        <v>40</v>
      </c>
      <c r="E42" s="41">
        <f t="shared" si="0"/>
        <v>96985</v>
      </c>
      <c r="F42" s="8"/>
      <c r="H42" s="20" t="s">
        <v>24</v>
      </c>
      <c r="I42" s="20"/>
      <c r="J42" s="20"/>
      <c r="K42" s="20"/>
      <c r="L42" s="10">
        <v>69691</v>
      </c>
    </row>
    <row r="43" spans="2:12" x14ac:dyDescent="0.3">
      <c r="B43" s="2">
        <v>96508</v>
      </c>
      <c r="C43" s="2">
        <v>28101</v>
      </c>
      <c r="D43" s="3">
        <v>41</v>
      </c>
      <c r="E43" s="3">
        <f t="shared" si="0"/>
        <v>68407</v>
      </c>
      <c r="F43" s="40">
        <f>AVERAGE(E43:E46)</f>
        <v>69690.75</v>
      </c>
      <c r="H43" s="11" t="s">
        <v>2</v>
      </c>
      <c r="I43" s="13">
        <f>TRUNC(L43/3600)</f>
        <v>1</v>
      </c>
      <c r="J43" s="13">
        <f>TRUNC((L43/3600-I43)*60)</f>
        <v>42</v>
      </c>
      <c r="K43" s="28">
        <f>L43-(J43*60+I43*3600)</f>
        <v>0.126854198343608</v>
      </c>
      <c r="L43" s="31">
        <f>L38-L39/2+(L40-L42)*L39/(L41-L42)</f>
        <v>6120.1268541983436</v>
      </c>
    </row>
    <row r="44" spans="2:12" x14ac:dyDescent="0.3">
      <c r="B44" s="2">
        <v>96506</v>
      </c>
      <c r="C44" s="2">
        <v>27506</v>
      </c>
      <c r="D44" s="3">
        <v>42</v>
      </c>
      <c r="E44" s="3">
        <f t="shared" si="0"/>
        <v>69000</v>
      </c>
      <c r="F44" s="4">
        <f t="shared" ref="F44:F46" si="2">F43</f>
        <v>69690.75</v>
      </c>
    </row>
    <row r="45" spans="2:12" x14ac:dyDescent="0.3">
      <c r="B45" s="2">
        <v>97641</v>
      </c>
      <c r="C45" s="2">
        <v>28023</v>
      </c>
      <c r="D45" s="3">
        <v>43</v>
      </c>
      <c r="E45" s="3">
        <f t="shared" si="0"/>
        <v>69618</v>
      </c>
      <c r="F45" s="4">
        <f t="shared" si="2"/>
        <v>69690.75</v>
      </c>
      <c r="H45" s="24" t="s">
        <v>6</v>
      </c>
      <c r="I45" s="24"/>
      <c r="J45" s="24"/>
      <c r="K45" s="24"/>
      <c r="L45" s="24"/>
    </row>
    <row r="46" spans="2:12" x14ac:dyDescent="0.3">
      <c r="B46" s="2">
        <v>99770</v>
      </c>
      <c r="C46" s="2">
        <v>28032</v>
      </c>
      <c r="D46" s="3">
        <v>44</v>
      </c>
      <c r="E46" s="3">
        <f t="shared" si="0"/>
        <v>71738</v>
      </c>
      <c r="F46" s="40">
        <f t="shared" si="2"/>
        <v>69690.75</v>
      </c>
      <c r="H46" s="11" t="s">
        <v>20</v>
      </c>
      <c r="I46" s="7">
        <v>1</v>
      </c>
      <c r="J46" s="7">
        <v>42</v>
      </c>
      <c r="K46" s="29">
        <v>1.96</v>
      </c>
      <c r="L46" s="31">
        <f>I46*3600+J46*60+K46</f>
        <v>6121.96</v>
      </c>
    </row>
    <row r="47" spans="2:12" x14ac:dyDescent="0.3">
      <c r="B47" s="2">
        <v>55364</v>
      </c>
      <c r="C47" s="2">
        <v>28161</v>
      </c>
      <c r="D47" s="2">
        <v>45</v>
      </c>
      <c r="E47" s="41">
        <f t="shared" si="0"/>
        <v>27203</v>
      </c>
      <c r="F47" s="8"/>
      <c r="H47" s="20" t="s">
        <v>21</v>
      </c>
      <c r="I47" s="20"/>
      <c r="J47" s="20"/>
      <c r="K47" s="20"/>
      <c r="L47" s="30">
        <v>0.2</v>
      </c>
    </row>
    <row r="48" spans="2:12" x14ac:dyDescent="0.3">
      <c r="B48" s="2">
        <v>32432</v>
      </c>
      <c r="C48" s="2">
        <v>27703</v>
      </c>
      <c r="D48" s="5">
        <v>46</v>
      </c>
      <c r="E48" s="5">
        <f t="shared" si="0"/>
        <v>4729</v>
      </c>
      <c r="F48" s="40">
        <f>AVERAGE(E48:E55)</f>
        <v>4991</v>
      </c>
      <c r="H48" s="20" t="s">
        <v>22</v>
      </c>
      <c r="I48" s="20"/>
      <c r="J48" s="20"/>
      <c r="K48" s="20"/>
      <c r="L48" s="10">
        <v>27203</v>
      </c>
    </row>
    <row r="49" spans="2:12" x14ac:dyDescent="0.3">
      <c r="B49" s="2">
        <v>32753</v>
      </c>
      <c r="C49" s="2">
        <v>27385</v>
      </c>
      <c r="D49" s="5">
        <v>47</v>
      </c>
      <c r="E49" s="5">
        <f t="shared" si="0"/>
        <v>5368</v>
      </c>
      <c r="F49" s="6">
        <f t="shared" ref="F49:F58" si="3">F48</f>
        <v>4991</v>
      </c>
      <c r="H49" s="20" t="s">
        <v>23</v>
      </c>
      <c r="I49" s="20"/>
      <c r="J49" s="20"/>
      <c r="K49" s="20"/>
      <c r="L49" s="10">
        <v>69691</v>
      </c>
    </row>
    <row r="50" spans="2:12" x14ac:dyDescent="0.3">
      <c r="B50" s="2">
        <v>32096</v>
      </c>
      <c r="C50" s="2">
        <v>27768</v>
      </c>
      <c r="D50" s="5">
        <v>48</v>
      </c>
      <c r="E50" s="5">
        <f t="shared" si="0"/>
        <v>4328</v>
      </c>
      <c r="F50" s="6">
        <f t="shared" si="3"/>
        <v>4991</v>
      </c>
      <c r="H50" s="20" t="s">
        <v>24</v>
      </c>
      <c r="I50" s="20"/>
      <c r="J50" s="20"/>
      <c r="K50" s="20"/>
      <c r="L50" s="10">
        <v>4991</v>
      </c>
    </row>
    <row r="51" spans="2:12" x14ac:dyDescent="0.3">
      <c r="B51" s="2">
        <v>32927</v>
      </c>
      <c r="C51" s="2">
        <v>28608</v>
      </c>
      <c r="D51" s="5">
        <v>49</v>
      </c>
      <c r="E51" s="5">
        <f t="shared" si="0"/>
        <v>4319</v>
      </c>
      <c r="F51" s="6">
        <f t="shared" si="3"/>
        <v>4991</v>
      </c>
      <c r="H51" s="11" t="s">
        <v>27</v>
      </c>
      <c r="I51" s="13">
        <f>TRUNC(L51/3600)</f>
        <v>1</v>
      </c>
      <c r="J51" s="13">
        <f>TRUNC((L51/3600-I51)*60)</f>
        <v>42</v>
      </c>
      <c r="K51" s="28">
        <f>L51-(J51*60+I51*3600)</f>
        <v>1.9286615146829718</v>
      </c>
      <c r="L51" s="31">
        <f>L46-L47/2+(L48-L50)*L47/(L49-L50)</f>
        <v>6121.928661514683</v>
      </c>
    </row>
    <row r="52" spans="2:12" x14ac:dyDescent="0.3">
      <c r="B52" s="2">
        <v>33665</v>
      </c>
      <c r="C52" s="2">
        <v>28161</v>
      </c>
      <c r="D52" s="5">
        <v>50</v>
      </c>
      <c r="E52" s="5">
        <f t="shared" si="0"/>
        <v>5504</v>
      </c>
      <c r="F52" s="6">
        <f t="shared" si="3"/>
        <v>4991</v>
      </c>
    </row>
    <row r="53" spans="2:12" x14ac:dyDescent="0.3">
      <c r="B53" s="2">
        <v>31839</v>
      </c>
      <c r="C53" s="2">
        <v>27762</v>
      </c>
      <c r="D53" s="5">
        <v>51</v>
      </c>
      <c r="E53" s="5">
        <f t="shared" si="0"/>
        <v>4077</v>
      </c>
      <c r="F53" s="6">
        <f t="shared" si="3"/>
        <v>4991</v>
      </c>
    </row>
    <row r="54" spans="2:12" x14ac:dyDescent="0.3">
      <c r="B54" s="2">
        <v>31313</v>
      </c>
      <c r="C54" s="2">
        <v>26052</v>
      </c>
      <c r="D54" s="5">
        <v>52</v>
      </c>
      <c r="E54" s="5">
        <f t="shared" si="0"/>
        <v>5261</v>
      </c>
      <c r="F54" s="6">
        <f t="shared" si="3"/>
        <v>4991</v>
      </c>
      <c r="H54" s="24" t="s">
        <v>7</v>
      </c>
      <c r="I54" s="24"/>
      <c r="J54" s="24"/>
      <c r="K54" s="24"/>
      <c r="L54" s="24"/>
    </row>
    <row r="55" spans="2:12" x14ac:dyDescent="0.3">
      <c r="B55" s="2">
        <v>32833</v>
      </c>
      <c r="C55" s="2">
        <v>26491</v>
      </c>
      <c r="D55" s="5">
        <v>53</v>
      </c>
      <c r="E55" s="5">
        <f t="shared" si="0"/>
        <v>6342</v>
      </c>
      <c r="F55" s="40">
        <f t="shared" si="3"/>
        <v>4991</v>
      </c>
      <c r="H55" s="11" t="s">
        <v>25</v>
      </c>
      <c r="I55" s="7">
        <v>1</v>
      </c>
      <c r="J55" s="7">
        <v>42</v>
      </c>
      <c r="K55" s="29">
        <v>4.7699999999999996</v>
      </c>
      <c r="L55" s="31">
        <f>I55*3600+J55*60+K55</f>
        <v>6124.77</v>
      </c>
    </row>
    <row r="56" spans="2:12" x14ac:dyDescent="0.3">
      <c r="B56" s="2">
        <v>100635</v>
      </c>
      <c r="C56" s="2">
        <v>28195</v>
      </c>
      <c r="D56" s="3">
        <v>54</v>
      </c>
      <c r="E56" s="3">
        <f t="shared" si="0"/>
        <v>72440</v>
      </c>
      <c r="F56" s="40">
        <f>AVERAGE(E56:E58)</f>
        <v>71735</v>
      </c>
      <c r="H56" s="11" t="s">
        <v>26</v>
      </c>
      <c r="I56" s="7">
        <v>1</v>
      </c>
      <c r="J56" s="7">
        <v>42</v>
      </c>
      <c r="K56" s="29">
        <v>5.14</v>
      </c>
      <c r="L56" s="31">
        <f>I56*3600+J56*60+K56</f>
        <v>6125.14</v>
      </c>
    </row>
    <row r="57" spans="2:12" x14ac:dyDescent="0.3">
      <c r="B57" s="2">
        <v>99475</v>
      </c>
      <c r="C57" s="2">
        <v>27863</v>
      </c>
      <c r="D57" s="3">
        <v>55</v>
      </c>
      <c r="E57" s="3">
        <f t="shared" si="0"/>
        <v>71612</v>
      </c>
      <c r="F57" s="4">
        <f t="shared" si="3"/>
        <v>71735</v>
      </c>
      <c r="H57" s="11" t="s">
        <v>28</v>
      </c>
      <c r="I57" s="13">
        <f>TRUNC(L57/3600)</f>
        <v>1</v>
      </c>
      <c r="J57" s="13">
        <f>TRUNC((L57/3600-I57)*60)</f>
        <v>42</v>
      </c>
      <c r="K57" s="28">
        <f>L57-(J57*60+I57*3600)</f>
        <v>4.9549999999999272</v>
      </c>
      <c r="L57" s="31">
        <f>AVERAGE(L55:L56)</f>
        <v>6124.9549999999999</v>
      </c>
    </row>
    <row r="58" spans="2:12" x14ac:dyDescent="0.3">
      <c r="B58" s="2">
        <v>98550</v>
      </c>
      <c r="C58" s="2">
        <v>27397</v>
      </c>
      <c r="D58" s="3">
        <v>56</v>
      </c>
      <c r="E58" s="3">
        <f t="shared" si="0"/>
        <v>71153</v>
      </c>
      <c r="F58" s="40">
        <f t="shared" si="3"/>
        <v>71735</v>
      </c>
    </row>
    <row r="59" spans="2:12" x14ac:dyDescent="0.3">
      <c r="B59" s="2">
        <v>141286</v>
      </c>
      <c r="C59" s="2">
        <v>27959</v>
      </c>
      <c r="D59" s="2">
        <v>57</v>
      </c>
      <c r="E59" s="41">
        <f t="shared" si="0"/>
        <v>113327</v>
      </c>
      <c r="F59" s="8"/>
    </row>
    <row r="60" spans="2:12" x14ac:dyDescent="0.3">
      <c r="B60" s="2">
        <v>176924</v>
      </c>
      <c r="C60" s="2">
        <v>27709</v>
      </c>
      <c r="D60" s="16">
        <v>58</v>
      </c>
      <c r="E60" s="16">
        <f t="shared" si="0"/>
        <v>149215</v>
      </c>
      <c r="F60" s="40">
        <f>AVERAGE(E60:E96)</f>
        <v>138614.94594594595</v>
      </c>
      <c r="H60" s="24" t="s">
        <v>8</v>
      </c>
      <c r="I60" s="24"/>
      <c r="J60" s="24"/>
      <c r="K60" s="24"/>
      <c r="L60" s="24"/>
    </row>
    <row r="61" spans="2:12" x14ac:dyDescent="0.3">
      <c r="B61" s="2">
        <v>171299</v>
      </c>
      <c r="C61" s="2">
        <v>28062</v>
      </c>
      <c r="D61" s="16">
        <v>59</v>
      </c>
      <c r="E61" s="16">
        <f t="shared" si="0"/>
        <v>143237</v>
      </c>
      <c r="F61" s="17">
        <f t="shared" ref="F61:F96" si="4">F60</f>
        <v>138614.94594594595</v>
      </c>
      <c r="H61" s="11" t="s">
        <v>20</v>
      </c>
      <c r="I61" s="7">
        <v>1</v>
      </c>
      <c r="J61" s="7">
        <v>42</v>
      </c>
      <c r="K61" s="29">
        <v>6.33</v>
      </c>
      <c r="L61" s="31">
        <f>I61*3600+J61*60+K61</f>
        <v>6126.33</v>
      </c>
    </row>
    <row r="62" spans="2:12" x14ac:dyDescent="0.3">
      <c r="B62" s="2">
        <v>166232</v>
      </c>
      <c r="C62" s="2">
        <v>27701</v>
      </c>
      <c r="D62" s="16">
        <v>60</v>
      </c>
      <c r="E62" s="16">
        <f t="shared" si="0"/>
        <v>138531</v>
      </c>
      <c r="F62" s="17">
        <f t="shared" si="4"/>
        <v>138614.94594594595</v>
      </c>
      <c r="H62" s="20" t="s">
        <v>21</v>
      </c>
      <c r="I62" s="20"/>
      <c r="J62" s="20"/>
      <c r="K62" s="20"/>
      <c r="L62" s="30">
        <v>0.2</v>
      </c>
    </row>
    <row r="63" spans="2:12" x14ac:dyDescent="0.3">
      <c r="B63" s="2">
        <v>165429</v>
      </c>
      <c r="C63" s="2">
        <v>28257</v>
      </c>
      <c r="D63" s="16">
        <v>61</v>
      </c>
      <c r="E63" s="16">
        <f t="shared" si="0"/>
        <v>137172</v>
      </c>
      <c r="F63" s="17">
        <f t="shared" si="4"/>
        <v>138614.94594594595</v>
      </c>
      <c r="H63" s="20" t="s">
        <v>22</v>
      </c>
      <c r="I63" s="20"/>
      <c r="J63" s="20"/>
      <c r="K63" s="20"/>
      <c r="L63" s="10">
        <v>113327</v>
      </c>
    </row>
    <row r="64" spans="2:12" x14ac:dyDescent="0.3">
      <c r="B64" s="2">
        <v>168203</v>
      </c>
      <c r="C64" s="2">
        <v>27359</v>
      </c>
      <c r="D64" s="16">
        <v>62</v>
      </c>
      <c r="E64" s="16">
        <f t="shared" si="0"/>
        <v>140844</v>
      </c>
      <c r="F64" s="17">
        <f t="shared" si="4"/>
        <v>138614.94594594595</v>
      </c>
      <c r="H64" s="20" t="s">
        <v>24</v>
      </c>
      <c r="I64" s="20"/>
      <c r="J64" s="20"/>
      <c r="K64" s="20"/>
      <c r="L64" s="10">
        <v>71735</v>
      </c>
    </row>
    <row r="65" spans="2:14" x14ac:dyDescent="0.3">
      <c r="B65" s="2">
        <v>174506</v>
      </c>
      <c r="C65" s="2">
        <v>28319</v>
      </c>
      <c r="D65" s="16">
        <v>63</v>
      </c>
      <c r="E65" s="16">
        <f t="shared" si="0"/>
        <v>146187</v>
      </c>
      <c r="F65" s="17">
        <f t="shared" si="4"/>
        <v>138614.94594594595</v>
      </c>
      <c r="H65" s="20" t="s">
        <v>23</v>
      </c>
      <c r="I65" s="20"/>
      <c r="J65" s="20"/>
      <c r="K65" s="20"/>
      <c r="L65" s="10">
        <v>138615</v>
      </c>
    </row>
    <row r="66" spans="2:14" x14ac:dyDescent="0.3">
      <c r="B66" s="2">
        <v>167905</v>
      </c>
      <c r="C66" s="2">
        <v>25856</v>
      </c>
      <c r="D66" s="16">
        <v>64</v>
      </c>
      <c r="E66" s="16">
        <f t="shared" si="0"/>
        <v>142049</v>
      </c>
      <c r="F66" s="17">
        <f t="shared" si="4"/>
        <v>138614.94594594595</v>
      </c>
      <c r="H66" s="11" t="s">
        <v>29</v>
      </c>
      <c r="I66" s="13">
        <f>TRUNC(L66/3600)</f>
        <v>1</v>
      </c>
      <c r="J66" s="13">
        <f>TRUNC((L66/3600-I66)*60)</f>
        <v>42</v>
      </c>
      <c r="K66" s="28">
        <f>L66-(J66*60+I66*3600)</f>
        <v>6.3056220095686513</v>
      </c>
      <c r="L66" s="12">
        <f>L61-L62/2+(L65-L63)*L62/(L65-L64)</f>
        <v>6126.3056220095687</v>
      </c>
    </row>
    <row r="67" spans="2:14" x14ac:dyDescent="0.3">
      <c r="B67" s="2">
        <v>166332</v>
      </c>
      <c r="C67" s="2">
        <v>27866</v>
      </c>
      <c r="D67" s="16">
        <v>65</v>
      </c>
      <c r="E67" s="16">
        <f t="shared" si="0"/>
        <v>138466</v>
      </c>
      <c r="F67" s="17">
        <f t="shared" si="4"/>
        <v>138614.94594594595</v>
      </c>
    </row>
    <row r="68" spans="2:14" x14ac:dyDescent="0.3">
      <c r="B68" s="2">
        <v>170166</v>
      </c>
      <c r="C68" s="2">
        <v>26721</v>
      </c>
      <c r="D68" s="16">
        <v>66</v>
      </c>
      <c r="E68" s="16">
        <f t="shared" ref="E68:E96" si="5">B68-C68</f>
        <v>143445</v>
      </c>
      <c r="F68" s="17">
        <f t="shared" si="4"/>
        <v>138614.94594594595</v>
      </c>
      <c r="H68" s="14" t="s">
        <v>12</v>
      </c>
      <c r="I68" s="15" t="s">
        <v>13</v>
      </c>
      <c r="J68" s="15" t="s">
        <v>14</v>
      </c>
      <c r="K68" s="15" t="s">
        <v>32</v>
      </c>
      <c r="L68" s="15" t="s">
        <v>31</v>
      </c>
      <c r="M68" s="26" t="s">
        <v>5</v>
      </c>
      <c r="N68" s="26"/>
    </row>
    <row r="69" spans="2:14" x14ac:dyDescent="0.3">
      <c r="B69" s="2">
        <v>170235</v>
      </c>
      <c r="C69" s="2">
        <v>29098</v>
      </c>
      <c r="D69" s="16">
        <v>67</v>
      </c>
      <c r="E69" s="16">
        <f t="shared" si="5"/>
        <v>141137</v>
      </c>
      <c r="F69" s="17">
        <f t="shared" si="4"/>
        <v>138614.94594594595</v>
      </c>
      <c r="H69" s="14" t="s">
        <v>3</v>
      </c>
      <c r="I69" s="13">
        <f>TRUNC(L69/3600)</f>
        <v>1</v>
      </c>
      <c r="J69" s="13">
        <f>TRUNC((L69/3600-I69)*60)</f>
        <v>42</v>
      </c>
      <c r="K69" s="28">
        <f>L69-(J69*60+I69*3600)</f>
        <v>0.126854198343608</v>
      </c>
      <c r="L69" s="32">
        <f>L43</f>
        <v>6120.1268541983436</v>
      </c>
      <c r="M69" s="29">
        <f>L70-L69</f>
        <v>1.8018073163393638</v>
      </c>
      <c r="N69" s="33">
        <f>L72-L69</f>
        <v>6.1787678112250433</v>
      </c>
    </row>
    <row r="70" spans="2:14" x14ac:dyDescent="0.3">
      <c r="B70" s="2">
        <v>166050</v>
      </c>
      <c r="C70" s="2">
        <v>27621</v>
      </c>
      <c r="D70" s="16">
        <v>68</v>
      </c>
      <c r="E70" s="16">
        <f t="shared" si="5"/>
        <v>138429</v>
      </c>
      <c r="F70" s="17">
        <f t="shared" si="4"/>
        <v>138614.94594594595</v>
      </c>
      <c r="H70" s="14" t="s">
        <v>4</v>
      </c>
      <c r="I70" s="13">
        <f>TRUNC(L70/3600)</f>
        <v>1</v>
      </c>
      <c r="J70" s="13">
        <f>TRUNC((L70/3600-I70)*60)</f>
        <v>42</v>
      </c>
      <c r="K70" s="28">
        <f>L70-(J70*60+I70*3600)</f>
        <v>1.9286615146829718</v>
      </c>
      <c r="L70" s="32">
        <f>L51</f>
        <v>6121.928661514683</v>
      </c>
      <c r="M70" s="33">
        <f>L71-L70</f>
        <v>3.0263384853169555</v>
      </c>
      <c r="N70" s="33"/>
    </row>
    <row r="71" spans="2:14" x14ac:dyDescent="0.3">
      <c r="B71" s="2">
        <v>167969</v>
      </c>
      <c r="C71" s="2">
        <v>28113</v>
      </c>
      <c r="D71" s="16">
        <v>69</v>
      </c>
      <c r="E71" s="16">
        <f t="shared" si="5"/>
        <v>139856</v>
      </c>
      <c r="F71" s="17">
        <f t="shared" si="4"/>
        <v>138614.94594594595</v>
      </c>
      <c r="H71" s="14" t="s">
        <v>18</v>
      </c>
      <c r="I71" s="13">
        <f>TRUNC(L71/3600)</f>
        <v>1</v>
      </c>
      <c r="J71" s="13">
        <f>TRUNC((L71/3600-I71)*60)</f>
        <v>42</v>
      </c>
      <c r="K71" s="28">
        <f>L71-(J71*60+I71*3600)</f>
        <v>4.9549999999999272</v>
      </c>
      <c r="L71" s="32">
        <f>L57</f>
        <v>6124.9549999999999</v>
      </c>
      <c r="M71" s="33"/>
      <c r="N71" s="33"/>
    </row>
    <row r="72" spans="2:14" x14ac:dyDescent="0.3">
      <c r="B72" s="2">
        <v>165887</v>
      </c>
      <c r="C72" s="2">
        <v>27745</v>
      </c>
      <c r="D72" s="16">
        <v>70</v>
      </c>
      <c r="E72" s="16">
        <f t="shared" si="5"/>
        <v>138142</v>
      </c>
      <c r="F72" s="17">
        <f t="shared" si="4"/>
        <v>138614.94594594595</v>
      </c>
      <c r="H72" s="14" t="s">
        <v>19</v>
      </c>
      <c r="I72" s="13">
        <f>TRUNC(L72/3600)</f>
        <v>1</v>
      </c>
      <c r="J72" s="13">
        <f>TRUNC((L72/3600-I72)*60)</f>
        <v>42</v>
      </c>
      <c r="K72" s="28">
        <f>L72-(J72*60+I72*3600)</f>
        <v>6.3056220095686513</v>
      </c>
      <c r="L72" s="32">
        <f>L66</f>
        <v>6126.3056220095687</v>
      </c>
      <c r="M72" s="29">
        <f>L72-L71</f>
        <v>1.350622009568724</v>
      </c>
      <c r="N72" s="33"/>
    </row>
    <row r="73" spans="2:14" x14ac:dyDescent="0.3">
      <c r="B73" s="2">
        <v>166160</v>
      </c>
      <c r="C73" s="2">
        <v>25539</v>
      </c>
      <c r="D73" s="16">
        <v>71</v>
      </c>
      <c r="E73" s="16">
        <f t="shared" si="5"/>
        <v>140621</v>
      </c>
      <c r="F73" s="17">
        <f t="shared" si="4"/>
        <v>138614.94594594595</v>
      </c>
    </row>
    <row r="74" spans="2:14" x14ac:dyDescent="0.3">
      <c r="B74" s="2">
        <v>165917</v>
      </c>
      <c r="C74" s="2">
        <v>27615</v>
      </c>
      <c r="D74" s="16">
        <v>72</v>
      </c>
      <c r="E74" s="16">
        <f t="shared" si="5"/>
        <v>138302</v>
      </c>
      <c r="F74" s="17">
        <f t="shared" si="4"/>
        <v>138614.94594594595</v>
      </c>
    </row>
    <row r="75" spans="2:14" x14ac:dyDescent="0.3">
      <c r="B75" s="2">
        <v>162818</v>
      </c>
      <c r="C75" s="2">
        <v>29166</v>
      </c>
      <c r="D75" s="16">
        <v>73</v>
      </c>
      <c r="E75" s="16">
        <f t="shared" si="5"/>
        <v>133652</v>
      </c>
      <c r="F75" s="17">
        <f t="shared" si="4"/>
        <v>138614.94594594595</v>
      </c>
      <c r="H75" s="14" t="s">
        <v>12</v>
      </c>
      <c r="I75" s="15" t="s">
        <v>13</v>
      </c>
      <c r="J75" s="15" t="s">
        <v>14</v>
      </c>
      <c r="K75" s="15" t="s">
        <v>32</v>
      </c>
      <c r="L75" s="15" t="s">
        <v>31</v>
      </c>
      <c r="M75" s="15" t="s">
        <v>15</v>
      </c>
    </row>
    <row r="76" spans="2:14" x14ac:dyDescent="0.3">
      <c r="B76" s="2">
        <v>167817</v>
      </c>
      <c r="C76" s="2">
        <v>27311</v>
      </c>
      <c r="D76" s="16">
        <v>74</v>
      </c>
      <c r="E76" s="16">
        <f t="shared" si="5"/>
        <v>140506</v>
      </c>
      <c r="F76" s="17">
        <f t="shared" si="4"/>
        <v>138614.94594594595</v>
      </c>
      <c r="H76" s="14" t="s">
        <v>16</v>
      </c>
      <c r="I76" s="19">
        <v>1</v>
      </c>
      <c r="J76" s="7">
        <v>41</v>
      </c>
      <c r="K76" s="29">
        <v>45.92</v>
      </c>
      <c r="L76" s="32">
        <f>I76*3600+J76*60+K76</f>
        <v>6105.92</v>
      </c>
      <c r="M76" s="18">
        <f>L41</f>
        <v>140719</v>
      </c>
    </row>
    <row r="77" spans="2:14" x14ac:dyDescent="0.3">
      <c r="B77" s="2">
        <v>171955</v>
      </c>
      <c r="C77" s="2">
        <v>26777</v>
      </c>
      <c r="D77" s="16">
        <v>75</v>
      </c>
      <c r="E77" s="16">
        <f t="shared" si="5"/>
        <v>145178</v>
      </c>
      <c r="F77" s="17">
        <f t="shared" si="4"/>
        <v>138614.94594594595</v>
      </c>
      <c r="H77" s="27" t="s">
        <v>3</v>
      </c>
      <c r="I77" s="25">
        <f>TRUNC(L77/3600)</f>
        <v>1</v>
      </c>
      <c r="J77" s="25">
        <f>TRUNC((L77/3600-I77)*60)</f>
        <v>42</v>
      </c>
      <c r="K77" s="33">
        <f>L77-(J77*60+I77*3600)</f>
        <v>0.126854198343608</v>
      </c>
      <c r="L77" s="32">
        <f>L69</f>
        <v>6120.1268541983436</v>
      </c>
      <c r="M77" s="18">
        <f>L41</f>
        <v>140719</v>
      </c>
    </row>
    <row r="78" spans="2:14" x14ac:dyDescent="0.3">
      <c r="B78" s="2">
        <v>166655</v>
      </c>
      <c r="C78" s="2">
        <v>29241</v>
      </c>
      <c r="D78" s="16">
        <v>76</v>
      </c>
      <c r="E78" s="16">
        <f t="shared" si="5"/>
        <v>137414</v>
      </c>
      <c r="F78" s="17">
        <f t="shared" si="4"/>
        <v>138614.94594594595</v>
      </c>
      <c r="H78" s="27"/>
      <c r="I78" s="25"/>
      <c r="J78" s="25"/>
      <c r="K78" s="33"/>
      <c r="L78" s="32">
        <f>L69</f>
        <v>6120.1268541983436</v>
      </c>
      <c r="M78" s="18">
        <f>L42</f>
        <v>69691</v>
      </c>
    </row>
    <row r="79" spans="2:14" x14ac:dyDescent="0.3">
      <c r="B79" s="2">
        <v>168503</v>
      </c>
      <c r="C79" s="2">
        <v>28020</v>
      </c>
      <c r="D79" s="16">
        <v>77</v>
      </c>
      <c r="E79" s="16">
        <f t="shared" si="5"/>
        <v>140483</v>
      </c>
      <c r="F79" s="17">
        <f t="shared" si="4"/>
        <v>138614.94594594595</v>
      </c>
      <c r="H79" s="27" t="s">
        <v>4</v>
      </c>
      <c r="I79" s="25">
        <f>TRUNC(L79/3600)</f>
        <v>1</v>
      </c>
      <c r="J79" s="25">
        <f>TRUNC((L79/3600-I79)*60)</f>
        <v>42</v>
      </c>
      <c r="K79" s="33">
        <f>L79-(J79*60+I79*3600)</f>
        <v>1.9286615146829718</v>
      </c>
      <c r="L79" s="32">
        <f>L70</f>
        <v>6121.928661514683</v>
      </c>
      <c r="M79" s="18">
        <f>L42</f>
        <v>69691</v>
      </c>
    </row>
    <row r="80" spans="2:14" x14ac:dyDescent="0.3">
      <c r="B80" s="2">
        <v>169598</v>
      </c>
      <c r="C80" s="2">
        <v>28538</v>
      </c>
      <c r="D80" s="16">
        <v>78</v>
      </c>
      <c r="E80" s="16">
        <f t="shared" si="5"/>
        <v>141060</v>
      </c>
      <c r="F80" s="17">
        <f t="shared" si="4"/>
        <v>138614.94594594595</v>
      </c>
      <c r="H80" s="27"/>
      <c r="I80" s="25"/>
      <c r="J80" s="25"/>
      <c r="K80" s="33"/>
      <c r="L80" s="32">
        <f>L70</f>
        <v>6121.928661514683</v>
      </c>
      <c r="M80" s="18">
        <f>L50</f>
        <v>4991</v>
      </c>
    </row>
    <row r="81" spans="2:13" x14ac:dyDescent="0.3">
      <c r="B81" s="2">
        <v>163832</v>
      </c>
      <c r="C81" s="2">
        <v>28906</v>
      </c>
      <c r="D81" s="16">
        <v>79</v>
      </c>
      <c r="E81" s="16">
        <f t="shared" si="5"/>
        <v>134926</v>
      </c>
      <c r="F81" s="17">
        <f t="shared" si="4"/>
        <v>138614.94594594595</v>
      </c>
      <c r="H81" s="27" t="s">
        <v>18</v>
      </c>
      <c r="I81" s="25">
        <f>TRUNC(L81/3600)</f>
        <v>1</v>
      </c>
      <c r="J81" s="25">
        <f>TRUNC((L81/3600-I81)*60)</f>
        <v>42</v>
      </c>
      <c r="K81" s="33">
        <f>L81-(J81*60+I81*3600)</f>
        <v>4.9549999999999272</v>
      </c>
      <c r="L81" s="32">
        <f>L71</f>
        <v>6124.9549999999999</v>
      </c>
      <c r="M81" s="18">
        <f>L50</f>
        <v>4991</v>
      </c>
    </row>
    <row r="82" spans="2:13" x14ac:dyDescent="0.3">
      <c r="B82" s="2">
        <v>159310</v>
      </c>
      <c r="C82" s="2">
        <v>27837</v>
      </c>
      <c r="D82" s="16">
        <v>80</v>
      </c>
      <c r="E82" s="16">
        <f t="shared" si="5"/>
        <v>131473</v>
      </c>
      <c r="F82" s="17">
        <f t="shared" si="4"/>
        <v>138614.94594594595</v>
      </c>
      <c r="H82" s="27"/>
      <c r="I82" s="25"/>
      <c r="J82" s="25"/>
      <c r="K82" s="33"/>
      <c r="L82" s="32">
        <f>L71</f>
        <v>6124.9549999999999</v>
      </c>
      <c r="M82" s="18">
        <f>L64</f>
        <v>71735</v>
      </c>
    </row>
    <row r="83" spans="2:13" x14ac:dyDescent="0.3">
      <c r="B83" s="2">
        <v>164608</v>
      </c>
      <c r="C83" s="2">
        <v>26302</v>
      </c>
      <c r="D83" s="16">
        <v>81</v>
      </c>
      <c r="E83" s="16">
        <f t="shared" si="5"/>
        <v>138306</v>
      </c>
      <c r="F83" s="17">
        <f t="shared" si="4"/>
        <v>138614.94594594595</v>
      </c>
      <c r="H83" s="27" t="s">
        <v>19</v>
      </c>
      <c r="I83" s="25">
        <f>TRUNC(L83/3600)</f>
        <v>1</v>
      </c>
      <c r="J83" s="25">
        <f>TRUNC((L83/3600-I83)*60)</f>
        <v>42</v>
      </c>
      <c r="K83" s="33">
        <f>L83-(J83*60+I83*3600)</f>
        <v>6.3056220095686513</v>
      </c>
      <c r="L83" s="32">
        <f>L72</f>
        <v>6126.3056220095687</v>
      </c>
      <c r="M83" s="18">
        <f>L64</f>
        <v>71735</v>
      </c>
    </row>
    <row r="84" spans="2:13" x14ac:dyDescent="0.3">
      <c r="B84" s="2">
        <v>161559</v>
      </c>
      <c r="C84" s="2">
        <v>27279</v>
      </c>
      <c r="D84" s="16">
        <v>82</v>
      </c>
      <c r="E84" s="16">
        <f t="shared" si="5"/>
        <v>134280</v>
      </c>
      <c r="F84" s="17">
        <f t="shared" si="4"/>
        <v>138614.94594594595</v>
      </c>
      <c r="H84" s="27"/>
      <c r="I84" s="25"/>
      <c r="J84" s="25"/>
      <c r="K84" s="33"/>
      <c r="L84" s="32">
        <f>L72</f>
        <v>6126.3056220095687</v>
      </c>
      <c r="M84" s="18">
        <f>L65</f>
        <v>138615</v>
      </c>
    </row>
    <row r="85" spans="2:13" x14ac:dyDescent="0.3">
      <c r="B85" s="2">
        <v>162035</v>
      </c>
      <c r="C85" s="2">
        <v>27696</v>
      </c>
      <c r="D85" s="16">
        <v>83</v>
      </c>
      <c r="E85" s="16">
        <f t="shared" si="5"/>
        <v>134339</v>
      </c>
      <c r="F85" s="17">
        <f t="shared" si="4"/>
        <v>138614.94594594595</v>
      </c>
      <c r="H85" s="14" t="s">
        <v>17</v>
      </c>
      <c r="I85" s="19">
        <v>1</v>
      </c>
      <c r="J85" s="7">
        <v>42</v>
      </c>
      <c r="K85" s="29">
        <v>19</v>
      </c>
      <c r="L85" s="32">
        <f>I85*3600+J85*60+K85</f>
        <v>6139</v>
      </c>
      <c r="M85" s="18">
        <f>L65</f>
        <v>138615</v>
      </c>
    </row>
    <row r="86" spans="2:13" x14ac:dyDescent="0.3">
      <c r="B86" s="2">
        <v>158490</v>
      </c>
      <c r="C86" s="2">
        <v>27123</v>
      </c>
      <c r="D86" s="16">
        <v>84</v>
      </c>
      <c r="E86" s="16">
        <f t="shared" si="5"/>
        <v>131367</v>
      </c>
      <c r="F86" s="17">
        <f t="shared" si="4"/>
        <v>138614.94594594595</v>
      </c>
    </row>
    <row r="87" spans="2:13" x14ac:dyDescent="0.3">
      <c r="B87" s="2">
        <v>160968</v>
      </c>
      <c r="C87" s="2">
        <v>27053</v>
      </c>
      <c r="D87" s="16">
        <v>85</v>
      </c>
      <c r="E87" s="16">
        <f t="shared" si="5"/>
        <v>133915</v>
      </c>
      <c r="F87" s="17">
        <f t="shared" si="4"/>
        <v>138614.94594594595</v>
      </c>
    </row>
    <row r="88" spans="2:13" x14ac:dyDescent="0.3">
      <c r="B88" s="2">
        <v>164639</v>
      </c>
      <c r="C88" s="2">
        <v>28092</v>
      </c>
      <c r="D88" s="16">
        <v>86</v>
      </c>
      <c r="E88" s="16">
        <f t="shared" si="5"/>
        <v>136547</v>
      </c>
      <c r="F88" s="17">
        <f t="shared" si="4"/>
        <v>138614.94594594595</v>
      </c>
    </row>
    <row r="89" spans="2:13" x14ac:dyDescent="0.3">
      <c r="B89" s="2">
        <v>162219</v>
      </c>
      <c r="C89" s="2">
        <v>27632</v>
      </c>
      <c r="D89" s="16">
        <v>87</v>
      </c>
      <c r="E89" s="16">
        <f t="shared" si="5"/>
        <v>134587</v>
      </c>
      <c r="F89" s="17">
        <f t="shared" si="4"/>
        <v>138614.94594594595</v>
      </c>
    </row>
    <row r="90" spans="2:13" x14ac:dyDescent="0.3">
      <c r="B90" s="2">
        <v>164898</v>
      </c>
      <c r="C90" s="2">
        <v>27627</v>
      </c>
      <c r="D90" s="16">
        <v>88</v>
      </c>
      <c r="E90" s="16">
        <f t="shared" si="5"/>
        <v>137271</v>
      </c>
      <c r="F90" s="17">
        <f t="shared" si="4"/>
        <v>138614.94594594595</v>
      </c>
    </row>
    <row r="91" spans="2:13" x14ac:dyDescent="0.3">
      <c r="B91" s="2">
        <v>163198</v>
      </c>
      <c r="C91" s="2">
        <v>26890</v>
      </c>
      <c r="D91" s="16">
        <v>89</v>
      </c>
      <c r="E91" s="16">
        <f t="shared" si="5"/>
        <v>136308</v>
      </c>
      <c r="F91" s="17">
        <f t="shared" si="4"/>
        <v>138614.94594594595</v>
      </c>
    </row>
    <row r="92" spans="2:13" x14ac:dyDescent="0.3">
      <c r="B92" s="2">
        <v>162176</v>
      </c>
      <c r="C92" s="2">
        <v>27406</v>
      </c>
      <c r="D92" s="16">
        <v>90</v>
      </c>
      <c r="E92" s="16">
        <f t="shared" si="5"/>
        <v>134770</v>
      </c>
      <c r="F92" s="17">
        <f t="shared" si="4"/>
        <v>138614.94594594595</v>
      </c>
    </row>
    <row r="93" spans="2:13" x14ac:dyDescent="0.3">
      <c r="B93" s="2">
        <v>160967</v>
      </c>
      <c r="C93" s="2">
        <v>26810</v>
      </c>
      <c r="D93" s="16">
        <v>91</v>
      </c>
      <c r="E93" s="16">
        <f t="shared" si="5"/>
        <v>134157</v>
      </c>
      <c r="F93" s="17">
        <f t="shared" si="4"/>
        <v>138614.94594594595</v>
      </c>
    </row>
    <row r="94" spans="2:13" x14ac:dyDescent="0.3">
      <c r="B94" s="2">
        <v>168131</v>
      </c>
      <c r="C94" s="2">
        <v>28409</v>
      </c>
      <c r="D94" s="16">
        <v>92</v>
      </c>
      <c r="E94" s="16">
        <f t="shared" si="5"/>
        <v>139722</v>
      </c>
      <c r="F94" s="17">
        <f t="shared" si="4"/>
        <v>138614.94594594595</v>
      </c>
    </row>
    <row r="95" spans="2:13" x14ac:dyDescent="0.3">
      <c r="B95" s="2">
        <v>171288</v>
      </c>
      <c r="C95" s="2">
        <v>26568</v>
      </c>
      <c r="D95" s="16">
        <v>93</v>
      </c>
      <c r="E95" s="16">
        <f t="shared" si="5"/>
        <v>144720</v>
      </c>
      <c r="F95" s="17">
        <f t="shared" si="4"/>
        <v>138614.94594594595</v>
      </c>
    </row>
    <row r="96" spans="2:13" x14ac:dyDescent="0.3">
      <c r="B96" s="2">
        <v>167318</v>
      </c>
      <c r="C96" s="2">
        <v>29179</v>
      </c>
      <c r="D96" s="16">
        <v>94</v>
      </c>
      <c r="E96" s="16">
        <f t="shared" si="5"/>
        <v>138139</v>
      </c>
      <c r="F96" s="17">
        <f t="shared" si="4"/>
        <v>138614.94594594595</v>
      </c>
    </row>
  </sheetData>
  <mergeCells count="48">
    <mergeCell ref="H4:L4"/>
    <mergeCell ref="H77:H78"/>
    <mergeCell ref="H79:H80"/>
    <mergeCell ref="H81:H82"/>
    <mergeCell ref="H83:H84"/>
    <mergeCell ref="H62:K62"/>
    <mergeCell ref="H63:K63"/>
    <mergeCell ref="H64:K64"/>
    <mergeCell ref="H65:K65"/>
    <mergeCell ref="I81:I82"/>
    <mergeCell ref="J81:J82"/>
    <mergeCell ref="K81:K82"/>
    <mergeCell ref="I83:I84"/>
    <mergeCell ref="J83:J84"/>
    <mergeCell ref="K83:K84"/>
    <mergeCell ref="H40:K40"/>
    <mergeCell ref="H41:K41"/>
    <mergeCell ref="H42:K42"/>
    <mergeCell ref="M68:N68"/>
    <mergeCell ref="N69:N72"/>
    <mergeCell ref="M70:M71"/>
    <mergeCell ref="H47:K47"/>
    <mergeCell ref="H48:K48"/>
    <mergeCell ref="H49:K49"/>
    <mergeCell ref="H50:K50"/>
    <mergeCell ref="H54:L54"/>
    <mergeCell ref="H60:L60"/>
    <mergeCell ref="H2:L2"/>
    <mergeCell ref="H6:L6"/>
    <mergeCell ref="H8:K8"/>
    <mergeCell ref="H9:K9"/>
    <mergeCell ref="H10:K10"/>
    <mergeCell ref="H11:K11"/>
    <mergeCell ref="I77:I78"/>
    <mergeCell ref="J77:J78"/>
    <mergeCell ref="K77:K78"/>
    <mergeCell ref="I79:I80"/>
    <mergeCell ref="J79:J80"/>
    <mergeCell ref="K79:K80"/>
    <mergeCell ref="H45:L45"/>
    <mergeCell ref="H14:L14"/>
    <mergeCell ref="H19:L19"/>
    <mergeCell ref="H21:K21"/>
    <mergeCell ref="H22:K22"/>
    <mergeCell ref="H23:K23"/>
    <mergeCell ref="H24:K24"/>
    <mergeCell ref="H37:L37"/>
    <mergeCell ref="H39:K39"/>
  </mergeCells>
  <pageMargins left="0.7" right="0.7" top="0.75" bottom="0.75" header="0.3" footer="0.3"/>
  <pageSetup orientation="portrait" r:id="rId1"/>
  <ignoredErrors>
    <ignoredError sqref="F5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PLANILLA DE CALCULOS</vt:lpstr>
      <vt:lpstr>EJEMPLO DE APLICACION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Colazo</dc:creator>
  <cp:lastModifiedBy>Carlos Colazo</cp:lastModifiedBy>
  <dcterms:created xsi:type="dcterms:W3CDTF">2023-03-08T15:37:02Z</dcterms:created>
  <dcterms:modified xsi:type="dcterms:W3CDTF">2023-05-18T13:22:33Z</dcterms:modified>
</cp:coreProperties>
</file>